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TEMPLATES\SERVICE DELIVERY &amp; GROWTH\Current calculators\"/>
    </mc:Choice>
  </mc:AlternateContent>
  <xr:revisionPtr revIDLastSave="0" documentId="13_ncr:1_{7630A1C7-D342-4B92-98DE-6ECB276A5A57}" xr6:coauthVersionLast="36" xr6:coauthVersionMax="36" xr10:uidLastSave="{00000000-0000-0000-0000-000000000000}"/>
  <bookViews>
    <workbookView xWindow="390" yWindow="60" windowWidth="10500" windowHeight="9270" xr2:uid="{00000000-000D-0000-FFFF-FFFF00000000}"/>
  </bookViews>
  <sheets>
    <sheet name="Part year only" sheetId="1" r:id="rId1"/>
  </sheets>
  <externalReferences>
    <externalReference r:id="rId2"/>
    <externalReference r:id="rId3"/>
  </externalReferences>
  <definedNames>
    <definedName name="assisannual" localSheetId="0">'[1]Annualisation adjustment'!$A$7:$D$53</definedName>
    <definedName name="assisannual">'[2]Annualisation adjustment'!$A$7:$D$54</definedName>
    <definedName name="assistant" localSheetId="0">'[1]Assistants part year'!$A$7:$E$53</definedName>
    <definedName name="assistant">'[2]Assistants part year'!$A$6:$E$52</definedName>
    <definedName name="leave" localSheetId="0">'Part year only'!$A$15:$E$63</definedName>
    <definedName name="leave">'[2]Teachers part year'!$A$6:$E$52</definedName>
    <definedName name="rates" localSheetId="0">'[1]Annualisation adjustment (2)'!$R$7:$U$12</definedName>
    <definedName name="rates">'[2]Annualisation adjustment (2)'!$R$7:$U$12</definedName>
    <definedName name="Tax" localSheetId="0">#REF!</definedName>
    <definedName name="Tax">#REF!</definedName>
    <definedName name="Z_19DF89D8_D3C3_44D9_AB86_CD38C3850E1E_.wvu.Cols" localSheetId="0" hidden="1">'Part year only'!$B:$F,'Part year only'!$N:$O</definedName>
    <definedName name="Z_19DF89D8_D3C3_44D9_AB86_CD38C3850E1E_.wvu.Rows" localSheetId="0" hidden="1">'Part year only'!$62:$67</definedName>
  </definedNames>
  <calcPr calcId="191029"/>
  <customWorkbookViews>
    <customWorkbookView name="Carrie McCluskey - Personal View" guid="{19DF89D8-D3C3-44D9-AB86-CD38C3850E1E}" mergeInterval="0" personalView="1" maximized="1" windowWidth="586" windowHeight="674" activeSheetId="1"/>
  </customWorkbookViews>
</workbook>
</file>

<file path=xl/calcChain.xml><?xml version="1.0" encoding="utf-8"?>
<calcChain xmlns="http://schemas.openxmlformats.org/spreadsheetml/2006/main">
  <c r="F23" i="1" l="1"/>
  <c r="D27" i="1"/>
  <c r="D19" i="1"/>
  <c r="D21" i="1"/>
  <c r="D15" i="1"/>
  <c r="N25" i="1" l="1"/>
  <c r="F67" i="1" l="1"/>
  <c r="E67" i="1"/>
  <c r="D67" i="1"/>
  <c r="F66" i="1"/>
  <c r="E66" i="1"/>
  <c r="D66" i="1"/>
  <c r="F65" i="1"/>
  <c r="E65" i="1"/>
  <c r="D65" i="1"/>
  <c r="F64" i="1"/>
  <c r="E64" i="1"/>
  <c r="D64" i="1"/>
  <c r="F63" i="1"/>
  <c r="E63" i="1"/>
  <c r="D63" i="1"/>
  <c r="F62" i="1"/>
  <c r="E62" i="1"/>
  <c r="D62" i="1"/>
  <c r="F61" i="1"/>
  <c r="E61" i="1"/>
  <c r="D61" i="1"/>
  <c r="F60" i="1"/>
  <c r="E60" i="1"/>
  <c r="D60" i="1"/>
  <c r="F59" i="1"/>
  <c r="E59" i="1"/>
  <c r="D59" i="1"/>
  <c r="F58" i="1"/>
  <c r="E58" i="1"/>
  <c r="D58" i="1"/>
  <c r="F57" i="1"/>
  <c r="E57" i="1"/>
  <c r="D57" i="1"/>
  <c r="F56" i="1"/>
  <c r="E56" i="1"/>
  <c r="D56" i="1"/>
  <c r="F55" i="1"/>
  <c r="E55" i="1"/>
  <c r="D55" i="1"/>
  <c r="F54" i="1"/>
  <c r="E54" i="1"/>
  <c r="D54" i="1"/>
  <c r="F53" i="1"/>
  <c r="E53" i="1"/>
  <c r="D53" i="1"/>
  <c r="F52" i="1"/>
  <c r="E52" i="1"/>
  <c r="D52" i="1"/>
  <c r="F51" i="1"/>
  <c r="E51" i="1"/>
  <c r="D51" i="1"/>
  <c r="F50" i="1"/>
  <c r="E50" i="1"/>
  <c r="D50" i="1"/>
  <c r="F49" i="1"/>
  <c r="E49" i="1"/>
  <c r="D49" i="1"/>
  <c r="F48" i="1"/>
  <c r="E48" i="1"/>
  <c r="D48" i="1"/>
  <c r="F47" i="1"/>
  <c r="E47" i="1"/>
  <c r="D47" i="1"/>
  <c r="F46" i="1"/>
  <c r="E46" i="1"/>
  <c r="D46" i="1"/>
  <c r="F45" i="1"/>
  <c r="E45" i="1"/>
  <c r="D45" i="1"/>
  <c r="F44" i="1"/>
  <c r="E44" i="1"/>
  <c r="D44" i="1"/>
  <c r="F43" i="1"/>
  <c r="E43" i="1"/>
  <c r="D43" i="1"/>
  <c r="F42" i="1"/>
  <c r="E42" i="1"/>
  <c r="D42" i="1"/>
  <c r="F41" i="1"/>
  <c r="E41" i="1"/>
  <c r="D41" i="1"/>
  <c r="F40" i="1"/>
  <c r="E40" i="1"/>
  <c r="D40" i="1"/>
  <c r="F39" i="1"/>
  <c r="E39" i="1"/>
  <c r="D39" i="1"/>
  <c r="F38" i="1"/>
  <c r="E38" i="1"/>
  <c r="D38" i="1"/>
  <c r="F37" i="1"/>
  <c r="E37" i="1"/>
  <c r="D37" i="1"/>
  <c r="F36" i="1"/>
  <c r="E36" i="1"/>
  <c r="D36" i="1"/>
  <c r="F35" i="1"/>
  <c r="E35" i="1"/>
  <c r="D35" i="1"/>
  <c r="F34" i="1"/>
  <c r="E34" i="1"/>
  <c r="D34" i="1"/>
  <c r="F33" i="1"/>
  <c r="E33" i="1"/>
  <c r="D33" i="1"/>
  <c r="F32" i="1"/>
  <c r="E32" i="1"/>
  <c r="D32" i="1"/>
  <c r="F31" i="1"/>
  <c r="E31" i="1"/>
  <c r="D31" i="1"/>
  <c r="F30" i="1"/>
  <c r="E30" i="1"/>
  <c r="D30" i="1"/>
  <c r="F29" i="1"/>
  <c r="E29" i="1"/>
  <c r="D29" i="1"/>
  <c r="F28" i="1"/>
  <c r="E28" i="1"/>
  <c r="D28" i="1"/>
  <c r="F27" i="1"/>
  <c r="E27" i="1"/>
  <c r="F26" i="1"/>
  <c r="E26" i="1"/>
  <c r="D26" i="1"/>
  <c r="F25" i="1"/>
  <c r="E25" i="1"/>
  <c r="D25" i="1"/>
  <c r="F24" i="1"/>
  <c r="E24" i="1"/>
  <c r="D24" i="1"/>
  <c r="E23" i="1"/>
  <c r="D23" i="1"/>
  <c r="F22" i="1"/>
  <c r="E22" i="1"/>
  <c r="D22" i="1"/>
  <c r="F21" i="1"/>
  <c r="E21" i="1"/>
  <c r="F20" i="1"/>
  <c r="E20" i="1"/>
  <c r="D20" i="1"/>
  <c r="F19" i="1"/>
  <c r="E19" i="1"/>
  <c r="F18" i="1"/>
  <c r="E18" i="1"/>
  <c r="D18" i="1"/>
  <c r="N17" i="1"/>
  <c r="N19" i="1" s="1"/>
  <c r="N20" i="1" s="1"/>
  <c r="F17" i="1"/>
  <c r="E17" i="1"/>
  <c r="D17" i="1"/>
  <c r="F16" i="1"/>
  <c r="E16" i="1"/>
  <c r="D16"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N27" i="1" s="1"/>
  <c r="N15" i="1"/>
  <c r="O25" i="1" s="1"/>
  <c r="N26" i="1" s="1"/>
  <c r="F15" i="1"/>
  <c r="E15" i="1"/>
  <c r="K31" i="1" l="1"/>
  <c r="N21" i="1"/>
  <c r="K32" i="1" s="1"/>
  <c r="A40" i="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I41" i="1" l="1"/>
  <c r="I46" i="1"/>
  <c r="K46" i="1" s="1"/>
  <c r="J41" i="1" l="1"/>
  <c r="I42" i="1" l="1"/>
  <c r="K42" i="1" s="1"/>
</calcChain>
</file>

<file path=xl/sharedStrings.xml><?xml version="1.0" encoding="utf-8"?>
<sst xmlns="http://schemas.openxmlformats.org/spreadsheetml/2006/main" count="46" uniqueCount="39">
  <si>
    <t>Service name:</t>
  </si>
  <si>
    <t>Staff members name:</t>
  </si>
  <si>
    <t>Date of request:</t>
  </si>
  <si>
    <t>Requested by:</t>
  </si>
  <si>
    <t>Instructions</t>
  </si>
  <si>
    <t>Week</t>
  </si>
  <si>
    <t>Weeks</t>
  </si>
  <si>
    <t>Total</t>
  </si>
  <si>
    <t>Break</t>
  </si>
  <si>
    <t>Beginning</t>
  </si>
  <si>
    <t>worked</t>
  </si>
  <si>
    <t>Leave</t>
  </si>
  <si>
    <t>weeks</t>
  </si>
  <si>
    <t>Step 1</t>
  </si>
  <si>
    <t>Enter the employee's commencement date.</t>
  </si>
  <si>
    <t>Step 2</t>
  </si>
  <si>
    <t>Term weeks elapsed</t>
  </si>
  <si>
    <t>Enter the employee's termination date</t>
  </si>
  <si>
    <t>Term breaks elapsed</t>
  </si>
  <si>
    <t xml:space="preserve">Step 3    </t>
  </si>
  <si>
    <t>How many term weeks was the employee unpaid?</t>
  </si>
  <si>
    <t>How many term break weeks was the employee unpaid?</t>
  </si>
  <si>
    <t>Total number of weeks paid</t>
  </si>
  <si>
    <t>Number of term break weeks paid</t>
  </si>
  <si>
    <t>Step 4</t>
  </si>
  <si>
    <t>Leave Entitlement</t>
  </si>
  <si>
    <t>Enter the employee's weekly hours</t>
  </si>
  <si>
    <t>Leave entitlement</t>
  </si>
  <si>
    <t>hours</t>
  </si>
  <si>
    <t>Loading entitlement</t>
  </si>
  <si>
    <t>Step 5</t>
  </si>
  <si>
    <t xml:space="preserve">Give the totals (leave and loading entitlements) in hours to ADP </t>
  </si>
  <si>
    <t xml:space="preserve">Unpaid absences </t>
  </si>
  <si>
    <t>(other than prior to commencement).</t>
  </si>
  <si>
    <t>If the termination is at the end of a term, follow the instructions</t>
  </si>
  <si>
    <t>in the ADP Bulletin.</t>
  </si>
  <si>
    <t>Employee start</t>
  </si>
  <si>
    <t>Year start</t>
  </si>
  <si>
    <t>Unworked days before employee 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</si>
</sst>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dd"/>
  </numFmts>
  <fonts count="13" x14ac:knownFonts="1">
    <font>
      <sz val="11"/>
      <color theme="1"/>
      <name val="Calibri"/>
      <family val="2"/>
      <scheme val="minor"/>
    </font>
    <font>
      <sz val="10"/>
      <name val="Arial"/>
      <family val="2"/>
    </font>
    <font>
      <b/>
      <sz val="36"/>
      <name val="Arial"/>
      <family val="2"/>
    </font>
    <font>
      <b/>
      <sz val="12"/>
      <name val="Arial"/>
      <family val="2"/>
    </font>
    <font>
      <b/>
      <sz val="10"/>
      <name val="Arial"/>
      <family val="2"/>
    </font>
    <font>
      <sz val="10"/>
      <color indexed="9"/>
      <name val="Arial"/>
      <family val="2"/>
    </font>
    <font>
      <b/>
      <sz val="10"/>
      <color theme="0"/>
      <name val="Arial"/>
      <family val="2"/>
    </font>
    <font>
      <sz val="10"/>
      <color theme="0"/>
      <name val="Arial"/>
      <family val="2"/>
    </font>
    <font>
      <b/>
      <sz val="11"/>
      <name val="Arial"/>
      <family val="2"/>
    </font>
    <font>
      <sz val="11"/>
      <name val="Calibri"/>
      <family val="2"/>
      <scheme val="minor"/>
    </font>
    <font>
      <sz val="8"/>
      <name val="Arial"/>
      <family val="2"/>
    </font>
    <font>
      <b/>
      <u/>
      <sz val="11"/>
      <name val="Arial"/>
      <family val="2"/>
    </font>
    <font>
      <u/>
      <sz val="10"/>
      <name val="Arial"/>
      <family val="2"/>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2">
    <xf numFmtId="0" fontId="0" fillId="0" borderId="0"/>
    <xf numFmtId="0" fontId="1" fillId="0" borderId="0"/>
  </cellStyleXfs>
  <cellXfs count="85">
    <xf numFmtId="0" fontId="0" fillId="0" borderId="0" xfId="0"/>
    <xf numFmtId="0" fontId="1" fillId="0" borderId="0" xfId="1" applyProtection="1">
      <protection hidden="1"/>
    </xf>
    <xf numFmtId="0" fontId="1" fillId="0" borderId="0" xfId="1" applyFont="1" applyProtection="1">
      <protection hidden="1"/>
    </xf>
    <xf numFmtId="0" fontId="9" fillId="0" borderId="0" xfId="0" applyFont="1" applyProtection="1">
      <protection hidden="1"/>
    </xf>
    <xf numFmtId="0" fontId="0" fillId="0" borderId="0" xfId="0" applyProtection="1">
      <protection hidden="1"/>
    </xf>
    <xf numFmtId="0" fontId="1" fillId="0" borderId="0" xfId="1" applyAlignment="1" applyProtection="1">
      <alignment vertical="center"/>
      <protection hidden="1"/>
    </xf>
    <xf numFmtId="0" fontId="1" fillId="0" borderId="0" xfId="1" applyAlignment="1" applyProtection="1">
      <alignment horizontal="left" vertical="center"/>
      <protection hidden="1"/>
    </xf>
    <xf numFmtId="0" fontId="4" fillId="0" borderId="1"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3" xfId="1" applyFont="1" applyBorder="1" applyAlignment="1" applyProtection="1">
      <alignment horizontal="center"/>
      <protection hidden="1"/>
    </xf>
    <xf numFmtId="0" fontId="4" fillId="0" borderId="0" xfId="1" applyFont="1" applyBorder="1" applyAlignment="1" applyProtection="1">
      <alignment horizontal="center"/>
      <protection hidden="1"/>
    </xf>
    <xf numFmtId="0" fontId="4" fillId="0" borderId="4" xfId="1" applyFont="1" applyBorder="1" applyAlignment="1" applyProtection="1">
      <alignment horizontal="center"/>
      <protection hidden="1"/>
    </xf>
    <xf numFmtId="0" fontId="4" fillId="0" borderId="5" xfId="1" applyFont="1" applyBorder="1" applyAlignment="1" applyProtection="1">
      <alignment horizontal="center"/>
      <protection hidden="1"/>
    </xf>
    <xf numFmtId="0" fontId="4" fillId="0" borderId="6" xfId="1" applyFont="1" applyBorder="1" applyAlignment="1" applyProtection="1">
      <alignment horizontal="center"/>
      <protection hidden="1"/>
    </xf>
    <xf numFmtId="0" fontId="8" fillId="0" borderId="0" xfId="1" applyFont="1" applyProtection="1">
      <protection hidden="1"/>
    </xf>
    <xf numFmtId="14" fontId="1" fillId="0" borderId="0" xfId="1" applyNumberFormat="1" applyBorder="1" applyAlignment="1" applyProtection="1">
      <alignment horizontal="center"/>
      <protection hidden="1"/>
    </xf>
    <xf numFmtId="164" fontId="1" fillId="0" borderId="0" xfId="1" applyNumberFormat="1" applyBorder="1" applyAlignment="1" applyProtection="1">
      <alignment horizontal="center"/>
      <protection hidden="1"/>
    </xf>
    <xf numFmtId="2" fontId="1" fillId="0" borderId="0" xfId="1" applyNumberFormat="1" applyFill="1" applyBorder="1" applyAlignment="1" applyProtection="1">
      <alignment horizontal="center"/>
      <protection hidden="1"/>
    </xf>
    <xf numFmtId="2" fontId="0" fillId="0" borderId="0" xfId="0" applyNumberFormat="1" applyBorder="1" applyAlignment="1" applyProtection="1">
      <alignment horizontal="center"/>
      <protection hidden="1"/>
    </xf>
    <xf numFmtId="2" fontId="1" fillId="0" borderId="0" xfId="1" applyNumberFormat="1" applyBorder="1" applyAlignment="1" applyProtection="1">
      <alignment horizontal="center"/>
      <protection hidden="1"/>
    </xf>
    <xf numFmtId="0" fontId="11" fillId="0" borderId="0" xfId="1" applyFont="1" applyProtection="1">
      <protection hidden="1"/>
    </xf>
    <xf numFmtId="1" fontId="1" fillId="0" borderId="0" xfId="1" applyNumberFormat="1" applyFont="1" applyAlignment="1" applyProtection="1">
      <alignment horizontal="center"/>
      <protection hidden="1"/>
    </xf>
    <xf numFmtId="0" fontId="1" fillId="0" borderId="0" xfId="1" quotePrefix="1" applyAlignment="1" applyProtection="1">
      <alignment horizontal="left"/>
      <protection hidden="1"/>
    </xf>
    <xf numFmtId="0" fontId="8" fillId="0" borderId="0" xfId="1" quotePrefix="1" applyFont="1" applyAlignment="1" applyProtection="1">
      <alignment horizontal="left"/>
      <protection hidden="1"/>
    </xf>
    <xf numFmtId="14" fontId="1" fillId="0" borderId="0" xfId="1" applyNumberFormat="1" applyFill="1" applyBorder="1" applyAlignment="1" applyProtection="1">
      <alignment horizontal="center"/>
      <protection hidden="1"/>
    </xf>
    <xf numFmtId="164" fontId="1" fillId="0" borderId="0" xfId="1" applyNumberFormat="1" applyFill="1" applyBorder="1" applyAlignment="1" applyProtection="1">
      <alignment horizontal="center"/>
      <protection hidden="1"/>
    </xf>
    <xf numFmtId="0" fontId="1" fillId="0" borderId="0" xfId="1" applyAlignment="1" applyProtection="1">
      <alignment horizontal="center"/>
      <protection hidden="1"/>
    </xf>
    <xf numFmtId="164" fontId="1" fillId="0" borderId="0" xfId="1" applyNumberFormat="1" applyFont="1" applyFill="1" applyAlignment="1" applyProtection="1">
      <alignment horizontal="center"/>
      <protection hidden="1"/>
    </xf>
    <xf numFmtId="0" fontId="1" fillId="0" borderId="0" xfId="1" applyFont="1" applyAlignment="1" applyProtection="1">
      <alignment horizontal="center"/>
      <protection hidden="1"/>
    </xf>
    <xf numFmtId="0" fontId="5" fillId="0" borderId="0" xfId="1" applyFont="1" applyProtection="1">
      <protection hidden="1"/>
    </xf>
    <xf numFmtId="0" fontId="10" fillId="0" borderId="0" xfId="1" applyFont="1" applyAlignment="1" applyProtection="1">
      <alignment horizontal="right"/>
      <protection hidden="1"/>
    </xf>
    <xf numFmtId="2" fontId="1" fillId="0" borderId="0" xfId="1" applyNumberFormat="1" applyFont="1" applyFill="1" applyAlignment="1" applyProtection="1">
      <alignment horizontal="center"/>
      <protection hidden="1"/>
    </xf>
    <xf numFmtId="0" fontId="12" fillId="0" borderId="0" xfId="1" applyFont="1" applyProtection="1">
      <protection hidden="1"/>
    </xf>
    <xf numFmtId="0" fontId="4" fillId="0" borderId="0" xfId="1" applyFont="1" applyProtection="1">
      <protection hidden="1"/>
    </xf>
    <xf numFmtId="0" fontId="1" fillId="0" borderId="0" xfId="1" applyFont="1" applyAlignment="1" applyProtection="1">
      <alignment horizontal="right"/>
      <protection hidden="1"/>
    </xf>
    <xf numFmtId="164" fontId="1" fillId="0" borderId="0" xfId="1" applyNumberFormat="1" applyFont="1" applyAlignment="1" applyProtection="1">
      <alignment horizontal="center"/>
      <protection hidden="1"/>
    </xf>
    <xf numFmtId="2" fontId="1" fillId="0" borderId="0" xfId="1" applyNumberFormat="1" applyFont="1" applyAlignment="1" applyProtection="1">
      <alignment horizontal="center"/>
      <protection hidden="1"/>
    </xf>
    <xf numFmtId="0" fontId="4" fillId="0" borderId="0" xfId="1" applyFont="1" applyAlignment="1" applyProtection="1">
      <alignment horizontal="left"/>
      <protection hidden="1"/>
    </xf>
    <xf numFmtId="0" fontId="4" fillId="0" borderId="8" xfId="1" applyFont="1" applyBorder="1" applyProtection="1">
      <protection hidden="1"/>
    </xf>
    <xf numFmtId="0" fontId="1" fillId="0" borderId="2" xfId="1" applyBorder="1" applyProtection="1">
      <protection hidden="1"/>
    </xf>
    <xf numFmtId="0" fontId="1" fillId="0" borderId="2" xfId="1" applyFont="1" applyBorder="1" applyProtection="1">
      <protection hidden="1"/>
    </xf>
    <xf numFmtId="0" fontId="1" fillId="0" borderId="3" xfId="1" applyFont="1" applyBorder="1" applyProtection="1">
      <protection hidden="1"/>
    </xf>
    <xf numFmtId="0" fontId="1" fillId="0" borderId="9" xfId="1" applyBorder="1" applyProtection="1">
      <protection hidden="1"/>
    </xf>
    <xf numFmtId="0" fontId="7" fillId="0" borderId="0" xfId="1" applyFont="1" applyBorder="1" applyProtection="1">
      <protection hidden="1"/>
    </xf>
    <xf numFmtId="0" fontId="1" fillId="0" borderId="0" xfId="1" applyFont="1" applyBorder="1" applyProtection="1">
      <protection hidden="1"/>
    </xf>
    <xf numFmtId="0" fontId="1" fillId="0" borderId="10" xfId="1" applyFont="1" applyBorder="1" applyProtection="1">
      <protection hidden="1"/>
    </xf>
    <xf numFmtId="0" fontId="4" fillId="0" borderId="0" xfId="1" applyFont="1" applyAlignment="1" applyProtection="1">
      <alignment horizontal="center"/>
      <protection hidden="1"/>
    </xf>
    <xf numFmtId="0" fontId="4" fillId="0" borderId="0" xfId="1" applyFont="1" applyBorder="1" applyProtection="1">
      <protection hidden="1"/>
    </xf>
    <xf numFmtId="0" fontId="4" fillId="0" borderId="10" xfId="1" applyFont="1" applyBorder="1" applyProtection="1">
      <protection hidden="1"/>
    </xf>
    <xf numFmtId="0" fontId="1" fillId="0" borderId="0" xfId="1" applyBorder="1" applyProtection="1">
      <protection hidden="1"/>
    </xf>
    <xf numFmtId="0" fontId="4" fillId="0" borderId="9" xfId="1" applyFont="1" applyBorder="1" applyProtection="1">
      <protection hidden="1"/>
    </xf>
    <xf numFmtId="0" fontId="1" fillId="0" borderId="11" xfId="1" applyBorder="1" applyProtection="1">
      <protection hidden="1"/>
    </xf>
    <xf numFmtId="0" fontId="1" fillId="0" borderId="5" xfId="1" applyBorder="1" applyProtection="1">
      <protection hidden="1"/>
    </xf>
    <xf numFmtId="0" fontId="1" fillId="0" borderId="5" xfId="1" applyFont="1" applyBorder="1" applyProtection="1">
      <protection hidden="1"/>
    </xf>
    <xf numFmtId="0" fontId="1" fillId="0" borderId="6" xfId="1" applyFont="1" applyBorder="1" applyProtection="1">
      <protection hidden="1"/>
    </xf>
    <xf numFmtId="2" fontId="8" fillId="0" borderId="0" xfId="1" applyNumberFormat="1" applyFont="1" applyBorder="1" applyAlignment="1" applyProtection="1">
      <alignment horizontal="center"/>
      <protection hidden="1"/>
    </xf>
    <xf numFmtId="0" fontId="1" fillId="0" borderId="0" xfId="1" quotePrefix="1" applyFont="1" applyAlignment="1" applyProtection="1">
      <protection hidden="1"/>
    </xf>
    <xf numFmtId="164" fontId="1" fillId="0" borderId="0" xfId="1" applyNumberFormat="1" applyProtection="1">
      <protection hidden="1"/>
    </xf>
    <xf numFmtId="2" fontId="1" fillId="2" borderId="7" xfId="1" applyNumberFormat="1" applyFill="1" applyBorder="1" applyAlignment="1" applyProtection="1">
      <alignment horizontal="center"/>
      <protection locked="0" hidden="1"/>
    </xf>
    <xf numFmtId="14" fontId="1" fillId="2" borderId="7" xfId="1" applyNumberFormat="1" applyFill="1" applyBorder="1" applyAlignment="1" applyProtection="1">
      <alignment horizontal="center"/>
      <protection locked="0"/>
    </xf>
    <xf numFmtId="2" fontId="1" fillId="2" borderId="7" xfId="1" applyNumberFormat="1" applyFill="1" applyBorder="1" applyAlignment="1" applyProtection="1">
      <alignment horizontal="center"/>
      <protection locked="0"/>
    </xf>
    <xf numFmtId="0" fontId="1" fillId="2" borderId="7" xfId="1" applyFill="1" applyBorder="1" applyAlignment="1" applyProtection="1">
      <alignment horizontal="center"/>
      <protection locked="0"/>
    </xf>
    <xf numFmtId="2" fontId="9" fillId="0" borderId="0" xfId="0" applyNumberFormat="1" applyFont="1" applyProtection="1">
      <protection hidden="1"/>
    </xf>
    <xf numFmtId="1" fontId="9" fillId="0" borderId="0" xfId="0" applyNumberFormat="1" applyFont="1" applyProtection="1">
      <protection hidden="1"/>
    </xf>
    <xf numFmtId="0" fontId="9" fillId="0" borderId="0" xfId="0" applyFont="1" applyAlignment="1" applyProtection="1">
      <alignment horizontal="right"/>
      <protection hidden="1"/>
    </xf>
    <xf numFmtId="0" fontId="9" fillId="0" borderId="0" xfId="0" applyFont="1" applyAlignment="1" applyProtection="1">
      <alignment horizontal="center"/>
      <protection hidden="1"/>
    </xf>
    <xf numFmtId="165" fontId="1" fillId="0" borderId="0" xfId="1" applyNumberFormat="1" applyFont="1" applyProtection="1">
      <protection hidden="1"/>
    </xf>
    <xf numFmtId="2" fontId="6" fillId="0" borderId="0" xfId="1" applyNumberFormat="1" applyFont="1" applyBorder="1" applyAlignment="1" applyProtection="1">
      <alignment horizontal="center"/>
      <protection hidden="1"/>
    </xf>
    <xf numFmtId="164" fontId="1" fillId="3" borderId="2" xfId="1" applyNumberFormat="1" applyFill="1" applyBorder="1" applyAlignment="1" applyProtection="1">
      <alignment horizontal="center"/>
      <protection hidden="1"/>
    </xf>
    <xf numFmtId="2" fontId="1" fillId="3" borderId="2" xfId="1" applyNumberFormat="1" applyFill="1" applyBorder="1" applyAlignment="1" applyProtection="1">
      <alignment horizontal="center"/>
      <protection hidden="1"/>
    </xf>
    <xf numFmtId="2" fontId="1" fillId="3" borderId="5" xfId="1" applyNumberFormat="1" applyFill="1" applyBorder="1" applyAlignment="1" applyProtection="1">
      <alignment horizontal="center"/>
      <protection hidden="1"/>
    </xf>
    <xf numFmtId="14" fontId="1" fillId="3" borderId="8" xfId="1" applyNumberFormat="1" applyFill="1" applyBorder="1" applyAlignment="1" applyProtection="1">
      <alignment horizontal="center"/>
      <protection hidden="1"/>
    </xf>
    <xf numFmtId="2" fontId="0" fillId="3" borderId="2" xfId="0" applyNumberFormat="1" applyFill="1" applyBorder="1" applyAlignment="1" applyProtection="1">
      <alignment horizontal="center"/>
      <protection hidden="1"/>
    </xf>
    <xf numFmtId="2" fontId="1" fillId="3" borderId="3" xfId="1" applyNumberFormat="1" applyFill="1" applyBorder="1" applyAlignment="1" applyProtection="1">
      <alignment horizontal="center"/>
      <protection hidden="1"/>
    </xf>
    <xf numFmtId="14" fontId="1" fillId="3" borderId="11" xfId="1" applyNumberFormat="1" applyFill="1" applyBorder="1" applyAlignment="1" applyProtection="1">
      <alignment horizontal="center"/>
      <protection hidden="1"/>
    </xf>
    <xf numFmtId="164" fontId="1" fillId="3" borderId="5" xfId="1" applyNumberFormat="1" applyFill="1" applyBorder="1" applyAlignment="1" applyProtection="1">
      <alignment horizontal="center"/>
      <protection hidden="1"/>
    </xf>
    <xf numFmtId="2" fontId="0" fillId="3" borderId="5" xfId="0" applyNumberFormat="1" applyFill="1" applyBorder="1" applyAlignment="1" applyProtection="1">
      <alignment horizontal="center"/>
      <protection hidden="1"/>
    </xf>
    <xf numFmtId="2" fontId="1" fillId="3" borderId="6" xfId="1" applyNumberFormat="1" applyFill="1" applyBorder="1" applyAlignment="1" applyProtection="1">
      <alignment horizontal="center"/>
      <protection hidden="1"/>
    </xf>
    <xf numFmtId="2" fontId="0" fillId="0" borderId="0" xfId="0" applyNumberFormat="1" applyFill="1" applyBorder="1" applyAlignment="1" applyProtection="1">
      <alignment horizontal="center"/>
      <protection hidden="1"/>
    </xf>
    <xf numFmtId="0" fontId="3" fillId="0" borderId="0" xfId="1" applyFont="1" applyAlignment="1" applyProtection="1">
      <alignment horizontal="right" vertical="center"/>
      <protection hidden="1"/>
    </xf>
    <xf numFmtId="0" fontId="1" fillId="0" borderId="0" xfId="1" applyAlignment="1" applyProtection="1">
      <alignment horizontal="left" vertical="center"/>
      <protection locked="0"/>
    </xf>
    <xf numFmtId="0" fontId="3" fillId="0" borderId="0" xfId="1" applyFont="1" applyAlignment="1" applyProtection="1">
      <alignment horizontal="left"/>
      <protection hidden="1"/>
    </xf>
    <xf numFmtId="0" fontId="11" fillId="0" borderId="0" xfId="1" quotePrefix="1" applyFont="1" applyAlignment="1" applyProtection="1">
      <alignment horizontal="left"/>
      <protection hidden="1"/>
    </xf>
    <xf numFmtId="0" fontId="2" fillId="0" borderId="0" xfId="1" applyFont="1" applyAlignment="1" applyProtection="1">
      <alignment horizontal="center" vertical="center"/>
      <protection hidden="1"/>
    </xf>
    <xf numFmtId="14" fontId="1" fillId="0" borderId="0" xfId="1" applyNumberFormat="1" applyAlignment="1" applyProtection="1">
      <alignment horizontal="left" vertical="center"/>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342900</xdr:colOff>
      <xdr:row>1</xdr:row>
      <xdr:rowOff>83821</xdr:rowOff>
    </xdr:from>
    <xdr:to>
      <xdr:col>17</xdr:col>
      <xdr:colOff>558165</xdr:colOff>
      <xdr:row>4</xdr:row>
      <xdr:rowOff>373381</xdr:rowOff>
    </xdr:to>
    <xdr:pic>
      <xdr:nvPicPr>
        <xdr:cNvPr id="3" name="Picture 2" descr="logo_top right A4 2col.jp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srcRect t="22600"/>
        <a:stretch/>
      </xdr:blipFill>
      <xdr:spPr>
        <a:xfrm>
          <a:off x="4732020" y="266701"/>
          <a:ext cx="1965960" cy="838200"/>
        </a:xfrm>
        <a:prstGeom prst="rect">
          <a:avLst/>
        </a:prstGeom>
      </xdr:spPr>
    </xdr:pic>
    <xdr:clientData/>
  </xdr:twoCellAnchor>
  <xdr:twoCellAnchor>
    <xdr:from>
      <xdr:col>0</xdr:col>
      <xdr:colOff>0</xdr:colOff>
      <xdr:row>1</xdr:row>
      <xdr:rowOff>0</xdr:rowOff>
    </xdr:from>
    <xdr:to>
      <xdr:col>10</xdr:col>
      <xdr:colOff>765810</xdr:colOff>
      <xdr:row>6</xdr:row>
      <xdr:rowOff>51436</xdr:rowOff>
    </xdr:to>
    <xdr:sp macro="" textlink="">
      <xdr:nvSpPr>
        <xdr:cNvPr id="4" name="Text 1">
          <a:extLst>
            <a:ext uri="{FF2B5EF4-FFF2-40B4-BE49-F238E27FC236}">
              <a16:creationId xmlns:a16="http://schemas.microsoft.com/office/drawing/2014/main" id="{6E7171B7-35D3-4950-948D-40BDA787D94B}"/>
            </a:ext>
          </a:extLst>
        </xdr:cNvPr>
        <xdr:cNvSpPr txBox="1">
          <a:spLocks noChangeArrowheads="1"/>
        </xdr:cNvSpPr>
      </xdr:nvSpPr>
      <xdr:spPr bwMode="auto">
        <a:xfrm>
          <a:off x="0" y="190500"/>
          <a:ext cx="4251960" cy="1565911"/>
        </a:xfrm>
        <a:prstGeom prst="rect">
          <a:avLst/>
        </a:prstGeom>
        <a:solidFill>
          <a:schemeClr val="accent4">
            <a:lumMod val="20000"/>
            <a:lumOff val="80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n-US" sz="2000" b="1" i="0" strike="noStrike">
              <a:solidFill>
                <a:srgbClr val="000000"/>
              </a:solidFill>
              <a:latin typeface="Arial"/>
              <a:cs typeface="Arial"/>
            </a:rPr>
            <a:t>2019  Pro Rata Leave</a:t>
          </a:r>
        </a:p>
        <a:p>
          <a:pPr algn="ctr" rtl="0">
            <a:defRPr sz="1000"/>
          </a:pPr>
          <a:r>
            <a:rPr lang="en-US" sz="1100" b="1" i="0" strike="noStrike">
              <a:solidFill>
                <a:srgbClr val="000000"/>
              </a:solidFill>
              <a:latin typeface="Arial"/>
              <a:cs typeface="Arial"/>
            </a:rPr>
            <a:t>for the VECTEA</a:t>
          </a:r>
          <a:r>
            <a:rPr lang="en-US" sz="1100" b="1" i="0" strike="noStrike" baseline="0">
              <a:solidFill>
                <a:srgbClr val="000000"/>
              </a:solidFill>
              <a:latin typeface="Arial"/>
              <a:cs typeface="Arial"/>
            </a:rPr>
            <a:t> 2016 agreement</a:t>
          </a:r>
          <a:endParaRPr lang="en-US" sz="11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Use this form for employees who are terminating during the 2019 kindergarten year.</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1" i="0" strike="noStrike">
              <a:solidFill>
                <a:srgbClr val="000000"/>
              </a:solidFill>
              <a:latin typeface="Arial"/>
              <a:ea typeface="+mn-ea"/>
              <a:cs typeface="Arial"/>
            </a:rPr>
            <a:t>This leave should be processed as a termination pay unless the staff member is terminating at the end of term and therefore some of the leave is being taken as part of a term break.  </a:t>
          </a:r>
        </a:p>
        <a:p>
          <a:pPr algn="l" rtl="0">
            <a:defRPr sz="1000"/>
          </a:pPr>
          <a:endParaRPr lang="en-US" sz="1000" b="1" i="0" strike="noStrike">
            <a:solidFill>
              <a:srgbClr val="000000"/>
            </a:solidFill>
            <a:latin typeface="Arial"/>
            <a:cs typeface="Arial"/>
          </a:endParaRPr>
        </a:p>
      </xdr:txBody>
    </xdr:sp>
    <xdr:clientData/>
  </xdr:twoCellAnchor>
  <xdr:twoCellAnchor>
    <xdr:from>
      <xdr:col>17</xdr:col>
      <xdr:colOff>0</xdr:colOff>
      <xdr:row>7</xdr:row>
      <xdr:rowOff>0</xdr:rowOff>
    </xdr:from>
    <xdr:to>
      <xdr:col>24</xdr:col>
      <xdr:colOff>438150</xdr:colOff>
      <xdr:row>37</xdr:row>
      <xdr:rowOff>152400</xdr:rowOff>
    </xdr:to>
    <xdr:sp macro="" textlink="">
      <xdr:nvSpPr>
        <xdr:cNvPr id="5" name="Text 1">
          <a:extLst>
            <a:ext uri="{FF2B5EF4-FFF2-40B4-BE49-F238E27FC236}">
              <a16:creationId xmlns:a16="http://schemas.microsoft.com/office/drawing/2014/main" id="{5B227C73-94CF-400F-BE5F-9223C75602AD}"/>
            </a:ext>
          </a:extLst>
        </xdr:cNvPr>
        <xdr:cNvSpPr txBox="1">
          <a:spLocks noChangeArrowheads="1"/>
        </xdr:cNvSpPr>
      </xdr:nvSpPr>
      <xdr:spPr bwMode="auto">
        <a:xfrm>
          <a:off x="5962650" y="2057400"/>
          <a:ext cx="4572000" cy="6419850"/>
        </a:xfrm>
        <a:prstGeom prst="rect">
          <a:avLst/>
        </a:prstGeom>
        <a:solidFill>
          <a:schemeClr val="accent4">
            <a:lumMod val="20000"/>
            <a:lumOff val="80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n-US" sz="1400" b="1" i="0" strike="noStrike">
              <a:solidFill>
                <a:srgbClr val="000000"/>
              </a:solidFill>
              <a:latin typeface="Arial"/>
              <a:cs typeface="Arial"/>
            </a:rPr>
            <a:t>Special notes for End of Year Pay</a:t>
          </a:r>
          <a:r>
            <a:rPr lang="en-US" sz="1400" b="1" i="0" strike="noStrike" baseline="0">
              <a:solidFill>
                <a:srgbClr val="000000"/>
              </a:solidFill>
              <a:latin typeface="Arial"/>
              <a:cs typeface="Arial"/>
            </a:rPr>
            <a:t> Processing</a:t>
          </a:r>
          <a:endParaRPr lang="en-US" sz="14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AU" sz="1200" b="0" i="0" u="none" strike="noStrike">
              <a:effectLst/>
              <a:latin typeface="+mn-lt"/>
              <a:ea typeface="+mn-ea"/>
              <a:cs typeface="+mn-cs"/>
            </a:rPr>
            <a:t>You will have to do two calculations for each employee- one for annual leave entitlement and one for leave loading</a:t>
          </a:r>
          <a:r>
            <a:rPr lang="en-AU" sz="1200">
              <a:effectLst/>
            </a:rPr>
            <a:t> </a:t>
          </a:r>
        </a:p>
        <a:p>
          <a:pPr algn="l" rtl="0">
            <a:defRPr sz="1000"/>
          </a:pPr>
          <a:endParaRPr lang="en-AU" sz="1200" b="1" i="0" u="none" strike="noStrike">
            <a:effectLst/>
            <a:latin typeface="+mn-lt"/>
            <a:ea typeface="+mn-ea"/>
            <a:cs typeface="+mn-cs"/>
          </a:endParaRPr>
        </a:p>
        <a:p>
          <a:pPr algn="l" rtl="0">
            <a:defRPr sz="1000"/>
          </a:pPr>
          <a:r>
            <a:rPr lang="en-AU" sz="1200" b="1" i="0" u="sng" strike="noStrike">
              <a:effectLst/>
              <a:latin typeface="+mn-lt"/>
              <a:ea typeface="+mn-ea"/>
              <a:cs typeface="+mn-cs"/>
            </a:rPr>
            <a:t>To calculate the annual leave entitlement:</a:t>
          </a:r>
          <a:r>
            <a:rPr lang="en-AU" sz="1200" u="sng">
              <a:effectLst/>
            </a:rPr>
            <a:t> </a:t>
          </a:r>
        </a:p>
        <a:p>
          <a:pPr algn="l" rtl="0">
            <a:defRPr sz="1000"/>
          </a:pPr>
          <a:r>
            <a:rPr lang="en-AU" sz="1200" b="0" i="0" u="none" strike="noStrike">
              <a:effectLst/>
              <a:latin typeface="+mn-lt"/>
              <a:ea typeface="+mn-ea"/>
              <a:cs typeface="+mn-cs"/>
            </a:rPr>
            <a:t>1. Enter the employee’s start date for the year (this will be 29/01/2019 if the employee has been working since the start of the year)</a:t>
          </a:r>
          <a:r>
            <a:rPr lang="en-AU" sz="1200">
              <a:effectLst/>
            </a:rPr>
            <a:t> </a:t>
          </a:r>
        </a:p>
        <a:p>
          <a:pPr algn="l" rtl="0">
            <a:defRPr sz="1000"/>
          </a:pPr>
          <a:r>
            <a:rPr lang="en-AU" sz="1200" b="0" i="0" u="none" strike="noStrike">
              <a:effectLst/>
              <a:latin typeface="+mn-lt"/>
              <a:ea typeface="+mn-ea"/>
              <a:cs typeface="+mn-cs"/>
            </a:rPr>
            <a:t>2. Enter the employee’s finish date for the year.  The termination date</a:t>
          </a:r>
          <a:r>
            <a:rPr lang="en-AU" sz="1200" b="0" i="0" u="none" strike="noStrike" baseline="0">
              <a:effectLst/>
              <a:latin typeface="+mn-lt"/>
              <a:ea typeface="+mn-ea"/>
              <a:cs typeface="+mn-cs"/>
            </a:rPr>
            <a:t> will be the last day of term 4, 2019 which is </a:t>
          </a:r>
          <a:r>
            <a:rPr lang="en-AU" sz="1200" b="0" i="0" u="none" strike="noStrike">
              <a:effectLst/>
              <a:latin typeface="+mn-lt"/>
              <a:ea typeface="+mn-ea"/>
              <a:cs typeface="+mn-cs"/>
            </a:rPr>
            <a:t>20/12/2019</a:t>
          </a:r>
          <a:r>
            <a:rPr lang="en-AU" sz="1200">
              <a:effectLst/>
            </a:rPr>
            <a:t> </a:t>
          </a:r>
        </a:p>
        <a:p>
          <a:pPr algn="l" rtl="0">
            <a:defRPr sz="1000"/>
          </a:pPr>
          <a:r>
            <a:rPr lang="en-AU" sz="1200" b="0" i="0" u="none" strike="noStrike">
              <a:effectLst/>
              <a:latin typeface="+mn-lt"/>
              <a:ea typeface="+mn-ea"/>
              <a:cs typeface="+mn-cs"/>
            </a:rPr>
            <a:t>3. If the employee has had any unpaid absences during the term or was not paid over any of the term breaks since they started this year, record this in the yellow boxes.</a:t>
          </a:r>
          <a:r>
            <a:rPr lang="en-AU" sz="1200">
              <a:effectLst/>
            </a:rPr>
            <a:t> </a:t>
          </a:r>
        </a:p>
        <a:p>
          <a:pPr algn="l" rtl="0">
            <a:defRPr sz="1000"/>
          </a:pPr>
          <a:r>
            <a:rPr lang="en-AU" sz="1200" b="0" i="0" u="none" strike="noStrike">
              <a:effectLst/>
              <a:latin typeface="+mn-lt"/>
              <a:ea typeface="+mn-ea"/>
              <a:cs typeface="+mn-cs"/>
            </a:rPr>
            <a:t>4. Enter the employee's weekly hours</a:t>
          </a:r>
          <a:r>
            <a:rPr lang="en-AU" sz="1200">
              <a:effectLst/>
            </a:rPr>
            <a:t> </a:t>
          </a:r>
        </a:p>
        <a:p>
          <a:pPr algn="l" rtl="0">
            <a:defRPr sz="1000"/>
          </a:pPr>
          <a:r>
            <a:rPr lang="en-AU" sz="1200" b="0" i="0" u="none" strike="noStrike">
              <a:effectLst/>
              <a:latin typeface="+mn-lt"/>
              <a:ea typeface="+mn-ea"/>
              <a:cs typeface="+mn-cs"/>
            </a:rPr>
            <a:t>5. You will then get a result for the leave entitlement in weeks and hours.  Pay this amount in the pay processes that occur during the term break before term 1, 2020</a:t>
          </a:r>
          <a:r>
            <a:rPr lang="en-AU" sz="1200">
              <a:effectLst/>
            </a:rPr>
            <a:t> </a:t>
          </a:r>
        </a:p>
        <a:p>
          <a:pPr algn="l" rtl="0">
            <a:defRPr sz="1000"/>
          </a:pPr>
          <a:r>
            <a:rPr lang="en-AU" sz="1200" b="1" i="0" u="none" strike="noStrike">
              <a:effectLst/>
              <a:latin typeface="+mn-lt"/>
              <a:ea typeface="+mn-ea"/>
              <a:cs typeface="+mn-cs"/>
            </a:rPr>
            <a:t>Ignore the result for the loading entitlement</a:t>
          </a:r>
          <a:r>
            <a:rPr lang="en-AU" sz="1200">
              <a:effectLst/>
            </a:rPr>
            <a:t> </a:t>
          </a:r>
        </a:p>
        <a:p>
          <a:pPr algn="l" rtl="0">
            <a:defRPr sz="1000"/>
          </a:pPr>
          <a:endParaRPr lang="en-AU" sz="1200" b="1" i="0" u="none" strike="noStrike">
            <a:effectLst/>
            <a:latin typeface="+mn-lt"/>
            <a:ea typeface="+mn-ea"/>
            <a:cs typeface="+mn-cs"/>
          </a:endParaRPr>
        </a:p>
        <a:p>
          <a:pPr algn="l" rtl="0">
            <a:defRPr sz="1000"/>
          </a:pPr>
          <a:r>
            <a:rPr lang="en-AU" sz="1200" b="1" i="0" u="sng" strike="noStrike">
              <a:effectLst/>
              <a:latin typeface="+mn-lt"/>
              <a:ea typeface="+mn-ea"/>
              <a:cs typeface="+mn-cs"/>
            </a:rPr>
            <a:t>To calculate the annual leave loading:</a:t>
          </a:r>
          <a:r>
            <a:rPr lang="en-AU" sz="1200" u="sng">
              <a:effectLst/>
            </a:rPr>
            <a:t> </a:t>
          </a:r>
        </a:p>
        <a:p>
          <a:pPr algn="l" rtl="0">
            <a:defRPr sz="1000"/>
          </a:pPr>
          <a:r>
            <a:rPr lang="en-AU" sz="1200" b="0" i="0" u="none" strike="noStrike">
              <a:effectLst/>
              <a:latin typeface="+mn-lt"/>
              <a:ea typeface="+mn-ea"/>
              <a:cs typeface="+mn-cs"/>
            </a:rPr>
            <a:t>1. Enter the employee’s start date for the year (this will be 29/01/2019 if the employee has been working since the start of the year)</a:t>
          </a:r>
          <a:r>
            <a:rPr lang="en-AU" sz="1200">
              <a:effectLst/>
            </a:rPr>
            <a:t> </a:t>
          </a:r>
        </a:p>
        <a:p>
          <a:pPr algn="l" rtl="0">
            <a:defRPr sz="1000"/>
          </a:pPr>
          <a:r>
            <a:rPr lang="en-AU" sz="1200" b="0" i="0" u="none" strike="noStrike">
              <a:effectLst/>
              <a:latin typeface="+mn-lt"/>
              <a:ea typeface="+mn-ea"/>
              <a:cs typeface="+mn-cs"/>
            </a:rPr>
            <a:t>2. Enter the employee’s termination date for the year.  This will be the day</a:t>
          </a:r>
          <a:r>
            <a:rPr lang="en-AU" sz="1200" b="0" i="0" u="none" strike="noStrike" baseline="0">
              <a:effectLst/>
              <a:latin typeface="+mn-lt"/>
              <a:ea typeface="+mn-ea"/>
              <a:cs typeface="+mn-cs"/>
            </a:rPr>
            <a:t> before the first day of term 1, 2020.  </a:t>
          </a:r>
          <a:r>
            <a:rPr lang="en-AU" sz="1200" b="0" i="0" u="none" strike="noStrike">
              <a:effectLst/>
              <a:latin typeface="+mn-lt"/>
              <a:ea typeface="+mn-ea"/>
              <a:cs typeface="+mn-cs"/>
            </a:rPr>
            <a:t>The termination date will be 28/01/2020.</a:t>
          </a:r>
          <a:endParaRPr lang="en-AU" sz="1200">
            <a:effectLst/>
          </a:endParaRPr>
        </a:p>
        <a:p>
          <a:pPr algn="l" rtl="0">
            <a:defRPr sz="1000"/>
          </a:pPr>
          <a:r>
            <a:rPr lang="en-AU" sz="1200" b="0" i="0" u="none" strike="noStrike">
              <a:effectLst/>
              <a:latin typeface="+mn-lt"/>
              <a:ea typeface="+mn-ea"/>
              <a:cs typeface="+mn-cs"/>
            </a:rPr>
            <a:t>3. If employee</a:t>
          </a:r>
          <a:r>
            <a:rPr lang="en-AU" sz="1200" b="0" i="0" u="none" strike="noStrike" baseline="0">
              <a:effectLst/>
              <a:latin typeface="+mn-lt"/>
              <a:ea typeface="+mn-ea"/>
              <a:cs typeface="+mn-cs"/>
            </a:rPr>
            <a:t> has </a:t>
          </a:r>
          <a:r>
            <a:rPr lang="en-AU" sz="1200" b="0" i="0" u="none" strike="noStrike">
              <a:effectLst/>
              <a:latin typeface="+mn-lt"/>
              <a:ea typeface="+mn-ea"/>
              <a:cs typeface="+mn-cs"/>
            </a:rPr>
            <a:t>had any unpaid absences during the term or was not paid over any of the term breaks since they started this year, record this in the yellow boxes.</a:t>
          </a:r>
        </a:p>
        <a:p>
          <a:pPr algn="l" rtl="0">
            <a:defRPr sz="1000"/>
          </a:pPr>
          <a:r>
            <a:rPr lang="en-AU" sz="1200" b="0" i="0" u="none" strike="noStrike">
              <a:effectLst/>
              <a:latin typeface="+mn-lt"/>
              <a:ea typeface="+mn-ea"/>
              <a:cs typeface="+mn-cs"/>
            </a:rPr>
            <a:t>4. Enter the employee's weekly hours</a:t>
          </a:r>
          <a:r>
            <a:rPr lang="en-AU" sz="1200">
              <a:effectLst/>
            </a:rPr>
            <a:t> </a:t>
          </a:r>
        </a:p>
        <a:p>
          <a:pPr algn="l" rtl="0">
            <a:defRPr sz="1000"/>
          </a:pPr>
          <a:r>
            <a:rPr lang="en-AU" sz="1200" b="0" i="0" u="none" strike="noStrike">
              <a:effectLst/>
              <a:latin typeface="+mn-lt"/>
              <a:ea typeface="+mn-ea"/>
              <a:cs typeface="+mn-cs"/>
            </a:rPr>
            <a:t>5. You will then get a result for the leave loading in weeks and hours.  Pay the whole amount in the last pay process for the year</a:t>
          </a:r>
          <a:r>
            <a:rPr lang="en-AU" sz="1200">
              <a:effectLst/>
            </a:rPr>
            <a:t> </a:t>
          </a:r>
        </a:p>
        <a:p>
          <a:pPr algn="l" rtl="0">
            <a:defRPr sz="1000"/>
          </a:pPr>
          <a:r>
            <a:rPr lang="en-AU" sz="1200" b="1" i="0" u="none" strike="noStrike">
              <a:effectLst/>
              <a:latin typeface="+mn-lt"/>
              <a:ea typeface="+mn-ea"/>
              <a:cs typeface="+mn-cs"/>
            </a:rPr>
            <a:t>Ignore the result for the annual leave entitlement</a:t>
          </a:r>
          <a:r>
            <a:rPr lang="en-AU" sz="1200">
              <a:effectLst/>
            </a:rPr>
            <a:t> </a:t>
          </a:r>
          <a:endParaRPr lang="en-US" sz="1200" b="1"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NAGEMENT%20SERVICES/ADP%20Payline/Calculations/2010%20Pro%20Rat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16%20Pro%20rat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chers"/>
      <sheetName val="Assistant"/>
      <sheetName val="Teachers EoY"/>
      <sheetName val="Assistant EoY"/>
      <sheetName val="Assistant varied hours"/>
      <sheetName val="Teachers part year"/>
      <sheetName val="Assistants part year"/>
      <sheetName val="Annualisation adjustment"/>
      <sheetName val="Annualisation adjustment (2)"/>
    </sheetNames>
    <sheetDataSet>
      <sheetData sheetId="0"/>
      <sheetData sheetId="1"/>
      <sheetData sheetId="2"/>
      <sheetData sheetId="3"/>
      <sheetData sheetId="4"/>
      <sheetData sheetId="5"/>
      <sheetData sheetId="6">
        <row r="7">
          <cell r="A7">
            <v>40203</v>
          </cell>
          <cell r="B7">
            <v>1</v>
          </cell>
          <cell r="C7">
            <v>1</v>
          </cell>
          <cell r="D7">
            <v>1</v>
          </cell>
          <cell r="E7">
            <v>0</v>
          </cell>
        </row>
        <row r="8">
          <cell r="A8">
            <v>40210</v>
          </cell>
          <cell r="B8">
            <v>2</v>
          </cell>
          <cell r="C8">
            <v>1</v>
          </cell>
          <cell r="D8">
            <v>2</v>
          </cell>
          <cell r="E8">
            <v>0</v>
          </cell>
        </row>
        <row r="9">
          <cell r="A9">
            <v>40217</v>
          </cell>
          <cell r="B9">
            <v>3</v>
          </cell>
          <cell r="C9">
            <v>1</v>
          </cell>
          <cell r="D9">
            <v>3</v>
          </cell>
          <cell r="E9">
            <v>0</v>
          </cell>
        </row>
        <row r="10">
          <cell r="A10">
            <v>40224</v>
          </cell>
          <cell r="B10">
            <v>4</v>
          </cell>
          <cell r="C10">
            <v>1</v>
          </cell>
          <cell r="D10">
            <v>4</v>
          </cell>
          <cell r="E10">
            <v>0</v>
          </cell>
        </row>
        <row r="11">
          <cell r="A11">
            <v>40231</v>
          </cell>
          <cell r="B11">
            <v>5</v>
          </cell>
          <cell r="C11">
            <v>1</v>
          </cell>
          <cell r="D11">
            <v>5</v>
          </cell>
          <cell r="E11">
            <v>0</v>
          </cell>
        </row>
        <row r="12">
          <cell r="A12">
            <v>40238</v>
          </cell>
          <cell r="B12">
            <v>6</v>
          </cell>
          <cell r="C12">
            <v>1</v>
          </cell>
          <cell r="D12">
            <v>6</v>
          </cell>
          <cell r="E12">
            <v>0</v>
          </cell>
        </row>
        <row r="13">
          <cell r="A13">
            <v>40245</v>
          </cell>
          <cell r="B13">
            <v>7</v>
          </cell>
          <cell r="C13">
            <v>1</v>
          </cell>
          <cell r="D13">
            <v>7</v>
          </cell>
          <cell r="E13">
            <v>0</v>
          </cell>
        </row>
        <row r="14">
          <cell r="A14">
            <v>40252</v>
          </cell>
          <cell r="B14">
            <v>8</v>
          </cell>
          <cell r="C14">
            <v>1</v>
          </cell>
          <cell r="D14">
            <v>8</v>
          </cell>
          <cell r="E14">
            <v>0</v>
          </cell>
        </row>
        <row r="15">
          <cell r="A15">
            <v>40259</v>
          </cell>
          <cell r="B15">
            <v>9</v>
          </cell>
          <cell r="C15">
            <v>1</v>
          </cell>
          <cell r="D15">
            <v>9</v>
          </cell>
          <cell r="E15">
            <v>0</v>
          </cell>
        </row>
        <row r="16">
          <cell r="A16">
            <v>40266</v>
          </cell>
          <cell r="B16">
            <v>10</v>
          </cell>
          <cell r="C16">
            <v>0</v>
          </cell>
          <cell r="D16">
            <v>9</v>
          </cell>
          <cell r="E16">
            <v>1</v>
          </cell>
        </row>
        <row r="17">
          <cell r="A17">
            <v>40273</v>
          </cell>
          <cell r="B17">
            <v>11</v>
          </cell>
          <cell r="C17">
            <v>0</v>
          </cell>
          <cell r="D17">
            <v>9</v>
          </cell>
          <cell r="E17">
            <v>2</v>
          </cell>
        </row>
        <row r="18">
          <cell r="A18">
            <v>40280</v>
          </cell>
          <cell r="B18">
            <v>12</v>
          </cell>
          <cell r="C18">
            <v>1</v>
          </cell>
          <cell r="D18">
            <v>10</v>
          </cell>
          <cell r="E18">
            <v>2</v>
          </cell>
        </row>
        <row r="19">
          <cell r="A19">
            <v>40287</v>
          </cell>
          <cell r="B19">
            <v>13</v>
          </cell>
          <cell r="C19">
            <v>1</v>
          </cell>
          <cell r="D19">
            <v>11</v>
          </cell>
          <cell r="E19">
            <v>2</v>
          </cell>
        </row>
        <row r="20">
          <cell r="A20">
            <v>40294</v>
          </cell>
          <cell r="B20">
            <v>14</v>
          </cell>
          <cell r="C20">
            <v>1</v>
          </cell>
          <cell r="D20">
            <v>12</v>
          </cell>
          <cell r="E20">
            <v>2</v>
          </cell>
        </row>
        <row r="21">
          <cell r="A21">
            <v>40301</v>
          </cell>
          <cell r="B21">
            <v>15</v>
          </cell>
          <cell r="C21">
            <v>1</v>
          </cell>
          <cell r="D21">
            <v>13</v>
          </cell>
          <cell r="E21">
            <v>2</v>
          </cell>
        </row>
        <row r="22">
          <cell r="A22">
            <v>40308</v>
          </cell>
          <cell r="B22">
            <v>16</v>
          </cell>
          <cell r="C22">
            <v>1</v>
          </cell>
          <cell r="D22">
            <v>14</v>
          </cell>
          <cell r="E22">
            <v>2</v>
          </cell>
        </row>
        <row r="23">
          <cell r="A23">
            <v>40315</v>
          </cell>
          <cell r="B23">
            <v>17</v>
          </cell>
          <cell r="C23">
            <v>1</v>
          </cell>
          <cell r="D23">
            <v>15</v>
          </cell>
          <cell r="E23">
            <v>2</v>
          </cell>
        </row>
        <row r="24">
          <cell r="A24">
            <v>40322</v>
          </cell>
          <cell r="B24">
            <v>18</v>
          </cell>
          <cell r="C24">
            <v>1</v>
          </cell>
          <cell r="D24">
            <v>16</v>
          </cell>
          <cell r="E24">
            <v>2</v>
          </cell>
        </row>
        <row r="25">
          <cell r="A25">
            <v>40329</v>
          </cell>
          <cell r="B25">
            <v>19</v>
          </cell>
          <cell r="C25">
            <v>1</v>
          </cell>
          <cell r="D25">
            <v>17</v>
          </cell>
          <cell r="E25">
            <v>2</v>
          </cell>
        </row>
        <row r="26">
          <cell r="A26">
            <v>40336</v>
          </cell>
          <cell r="B26">
            <v>20</v>
          </cell>
          <cell r="C26">
            <v>1</v>
          </cell>
          <cell r="D26">
            <v>18</v>
          </cell>
          <cell r="E26">
            <v>2</v>
          </cell>
        </row>
        <row r="27">
          <cell r="A27">
            <v>40343</v>
          </cell>
          <cell r="B27">
            <v>21</v>
          </cell>
          <cell r="C27">
            <v>1</v>
          </cell>
          <cell r="D27">
            <v>19</v>
          </cell>
          <cell r="E27">
            <v>2</v>
          </cell>
        </row>
        <row r="28">
          <cell r="A28">
            <v>40350</v>
          </cell>
          <cell r="B28">
            <v>22</v>
          </cell>
          <cell r="C28">
            <v>1</v>
          </cell>
          <cell r="D28">
            <v>20</v>
          </cell>
          <cell r="E28">
            <v>2</v>
          </cell>
        </row>
        <row r="29">
          <cell r="A29">
            <v>40357</v>
          </cell>
          <cell r="B29">
            <v>23</v>
          </cell>
          <cell r="C29">
            <v>0</v>
          </cell>
          <cell r="D29">
            <v>20</v>
          </cell>
          <cell r="E29">
            <v>3</v>
          </cell>
        </row>
        <row r="30">
          <cell r="A30">
            <v>40364</v>
          </cell>
          <cell r="B30">
            <v>24</v>
          </cell>
          <cell r="C30">
            <v>0</v>
          </cell>
          <cell r="D30">
            <v>20</v>
          </cell>
          <cell r="E30">
            <v>4</v>
          </cell>
        </row>
        <row r="31">
          <cell r="A31">
            <v>40371</v>
          </cell>
          <cell r="B31">
            <v>25</v>
          </cell>
          <cell r="C31">
            <v>1</v>
          </cell>
          <cell r="D31">
            <v>21</v>
          </cell>
          <cell r="E31">
            <v>4</v>
          </cell>
        </row>
        <row r="32">
          <cell r="A32">
            <v>40378</v>
          </cell>
          <cell r="B32">
            <v>26</v>
          </cell>
          <cell r="C32">
            <v>1</v>
          </cell>
          <cell r="D32">
            <v>22</v>
          </cell>
          <cell r="E32">
            <v>4</v>
          </cell>
        </row>
        <row r="33">
          <cell r="A33">
            <v>40385</v>
          </cell>
          <cell r="B33">
            <v>27</v>
          </cell>
          <cell r="C33">
            <v>1</v>
          </cell>
          <cell r="D33">
            <v>23</v>
          </cell>
          <cell r="E33">
            <v>4</v>
          </cell>
        </row>
        <row r="34">
          <cell r="A34">
            <v>40392</v>
          </cell>
          <cell r="B34">
            <v>28</v>
          </cell>
          <cell r="C34">
            <v>1</v>
          </cell>
          <cell r="D34">
            <v>24</v>
          </cell>
          <cell r="E34">
            <v>4</v>
          </cell>
        </row>
        <row r="35">
          <cell r="A35">
            <v>40399</v>
          </cell>
          <cell r="B35">
            <v>29</v>
          </cell>
          <cell r="C35">
            <v>1</v>
          </cell>
          <cell r="D35">
            <v>25</v>
          </cell>
          <cell r="E35">
            <v>4</v>
          </cell>
        </row>
        <row r="36">
          <cell r="A36">
            <v>40406</v>
          </cell>
          <cell r="B36">
            <v>30</v>
          </cell>
          <cell r="C36">
            <v>1</v>
          </cell>
          <cell r="D36">
            <v>26</v>
          </cell>
          <cell r="E36">
            <v>4</v>
          </cell>
        </row>
        <row r="37">
          <cell r="A37">
            <v>40413</v>
          </cell>
          <cell r="B37">
            <v>31</v>
          </cell>
          <cell r="C37">
            <v>1</v>
          </cell>
          <cell r="D37">
            <v>27</v>
          </cell>
          <cell r="E37">
            <v>4</v>
          </cell>
        </row>
        <row r="38">
          <cell r="A38">
            <v>40420</v>
          </cell>
          <cell r="B38">
            <v>32</v>
          </cell>
          <cell r="C38">
            <v>1</v>
          </cell>
          <cell r="D38">
            <v>28</v>
          </cell>
          <cell r="E38">
            <v>4</v>
          </cell>
        </row>
        <row r="39">
          <cell r="A39">
            <v>40427</v>
          </cell>
          <cell r="B39">
            <v>33</v>
          </cell>
          <cell r="C39">
            <v>1</v>
          </cell>
          <cell r="D39">
            <v>29</v>
          </cell>
          <cell r="E39">
            <v>4</v>
          </cell>
        </row>
        <row r="40">
          <cell r="A40">
            <v>40434</v>
          </cell>
          <cell r="B40">
            <v>34</v>
          </cell>
          <cell r="C40">
            <v>1</v>
          </cell>
          <cell r="D40">
            <v>30</v>
          </cell>
          <cell r="E40">
            <v>4</v>
          </cell>
        </row>
        <row r="41">
          <cell r="A41">
            <v>40441</v>
          </cell>
          <cell r="B41">
            <v>35</v>
          </cell>
          <cell r="C41">
            <v>0</v>
          </cell>
          <cell r="D41">
            <v>30</v>
          </cell>
          <cell r="E41">
            <v>5</v>
          </cell>
        </row>
        <row r="42">
          <cell r="A42">
            <v>40448</v>
          </cell>
          <cell r="B42">
            <v>36</v>
          </cell>
          <cell r="C42">
            <v>0</v>
          </cell>
          <cell r="D42">
            <v>30</v>
          </cell>
          <cell r="E42">
            <v>6</v>
          </cell>
        </row>
        <row r="43">
          <cell r="A43">
            <v>40455</v>
          </cell>
          <cell r="B43">
            <v>37</v>
          </cell>
          <cell r="C43">
            <v>1</v>
          </cell>
          <cell r="D43">
            <v>31</v>
          </cell>
          <cell r="E43">
            <v>6</v>
          </cell>
        </row>
        <row r="44">
          <cell r="A44">
            <v>40462</v>
          </cell>
          <cell r="B44">
            <v>38</v>
          </cell>
          <cell r="C44">
            <v>1</v>
          </cell>
          <cell r="D44">
            <v>32</v>
          </cell>
          <cell r="E44">
            <v>6</v>
          </cell>
        </row>
        <row r="45">
          <cell r="A45">
            <v>40469</v>
          </cell>
          <cell r="B45">
            <v>39</v>
          </cell>
          <cell r="C45">
            <v>1</v>
          </cell>
          <cell r="D45">
            <v>33</v>
          </cell>
          <cell r="E45">
            <v>6</v>
          </cell>
        </row>
        <row r="46">
          <cell r="A46">
            <v>40476</v>
          </cell>
          <cell r="B46">
            <v>40</v>
          </cell>
          <cell r="C46">
            <v>1</v>
          </cell>
          <cell r="D46">
            <v>34</v>
          </cell>
          <cell r="E46">
            <v>6</v>
          </cell>
        </row>
        <row r="47">
          <cell r="A47">
            <v>40483</v>
          </cell>
          <cell r="B47">
            <v>41</v>
          </cell>
          <cell r="C47">
            <v>1</v>
          </cell>
          <cell r="D47">
            <v>35</v>
          </cell>
          <cell r="E47">
            <v>6</v>
          </cell>
        </row>
        <row r="48">
          <cell r="A48">
            <v>40490</v>
          </cell>
          <cell r="B48">
            <v>42</v>
          </cell>
          <cell r="C48">
            <v>1</v>
          </cell>
          <cell r="D48">
            <v>36</v>
          </cell>
          <cell r="E48">
            <v>6</v>
          </cell>
        </row>
        <row r="49">
          <cell r="A49">
            <v>40497</v>
          </cell>
          <cell r="B49">
            <v>43</v>
          </cell>
          <cell r="C49">
            <v>1</v>
          </cell>
          <cell r="D49">
            <v>37</v>
          </cell>
          <cell r="E49">
            <v>6</v>
          </cell>
        </row>
        <row r="50">
          <cell r="A50">
            <v>40504</v>
          </cell>
          <cell r="B50">
            <v>44</v>
          </cell>
          <cell r="C50">
            <v>1</v>
          </cell>
          <cell r="D50">
            <v>38</v>
          </cell>
          <cell r="E50">
            <v>6</v>
          </cell>
        </row>
        <row r="51">
          <cell r="A51">
            <v>40511</v>
          </cell>
          <cell r="B51">
            <v>45</v>
          </cell>
          <cell r="C51">
            <v>1</v>
          </cell>
          <cell r="D51">
            <v>39</v>
          </cell>
          <cell r="E51">
            <v>6</v>
          </cell>
        </row>
        <row r="52">
          <cell r="A52">
            <v>40518</v>
          </cell>
          <cell r="B52">
            <v>46</v>
          </cell>
          <cell r="C52">
            <v>1</v>
          </cell>
          <cell r="D52">
            <v>40</v>
          </cell>
          <cell r="E52">
            <v>6</v>
          </cell>
        </row>
        <row r="53">
          <cell r="A53">
            <v>40525</v>
          </cell>
          <cell r="B53">
            <v>47</v>
          </cell>
          <cell r="C53">
            <v>1</v>
          </cell>
          <cell r="D53">
            <v>41</v>
          </cell>
          <cell r="E53">
            <v>6</v>
          </cell>
        </row>
      </sheetData>
      <sheetData sheetId="7">
        <row r="7">
          <cell r="A7">
            <v>40203</v>
          </cell>
          <cell r="B7">
            <v>1</v>
          </cell>
          <cell r="C7">
            <v>1</v>
          </cell>
          <cell r="D7">
            <v>0</v>
          </cell>
        </row>
        <row r="8">
          <cell r="A8">
            <v>40210</v>
          </cell>
          <cell r="B8">
            <v>1</v>
          </cell>
          <cell r="C8">
            <v>2</v>
          </cell>
          <cell r="D8">
            <v>0</v>
          </cell>
        </row>
        <row r="9">
          <cell r="A9">
            <v>40217</v>
          </cell>
          <cell r="B9">
            <v>1</v>
          </cell>
          <cell r="C9">
            <v>3</v>
          </cell>
          <cell r="D9">
            <v>0</v>
          </cell>
        </row>
        <row r="10">
          <cell r="A10">
            <v>40224</v>
          </cell>
          <cell r="B10">
            <v>1</v>
          </cell>
          <cell r="C10">
            <v>4</v>
          </cell>
          <cell r="D10">
            <v>0</v>
          </cell>
        </row>
        <row r="11">
          <cell r="A11">
            <v>40231</v>
          </cell>
          <cell r="B11">
            <v>1</v>
          </cell>
          <cell r="C11">
            <v>5</v>
          </cell>
          <cell r="D11">
            <v>0</v>
          </cell>
        </row>
        <row r="12">
          <cell r="A12">
            <v>40238</v>
          </cell>
          <cell r="B12">
            <v>1</v>
          </cell>
          <cell r="C12">
            <v>6</v>
          </cell>
          <cell r="D12">
            <v>0</v>
          </cell>
        </row>
        <row r="13">
          <cell r="A13">
            <v>40245</v>
          </cell>
          <cell r="B13">
            <v>1</v>
          </cell>
          <cell r="C13">
            <v>7</v>
          </cell>
          <cell r="D13">
            <v>0</v>
          </cell>
        </row>
        <row r="14">
          <cell r="A14">
            <v>40252</v>
          </cell>
          <cell r="B14">
            <v>1</v>
          </cell>
          <cell r="C14">
            <v>8</v>
          </cell>
          <cell r="D14">
            <v>0</v>
          </cell>
        </row>
        <row r="15">
          <cell r="A15">
            <v>40259</v>
          </cell>
          <cell r="B15">
            <v>1</v>
          </cell>
          <cell r="C15">
            <v>9</v>
          </cell>
          <cell r="D15">
            <v>0</v>
          </cell>
        </row>
        <row r="16">
          <cell r="A16">
            <v>40266</v>
          </cell>
          <cell r="B16">
            <v>0</v>
          </cell>
          <cell r="C16">
            <v>9</v>
          </cell>
          <cell r="D16">
            <v>1</v>
          </cell>
        </row>
        <row r="17">
          <cell r="A17">
            <v>40273</v>
          </cell>
          <cell r="B17">
            <v>0</v>
          </cell>
          <cell r="C17">
            <v>9</v>
          </cell>
          <cell r="D17">
            <v>2</v>
          </cell>
        </row>
        <row r="18">
          <cell r="A18">
            <v>40280</v>
          </cell>
          <cell r="B18">
            <v>1</v>
          </cell>
          <cell r="C18">
            <v>10</v>
          </cell>
          <cell r="D18">
            <v>2</v>
          </cell>
        </row>
        <row r="19">
          <cell r="A19">
            <v>40287</v>
          </cell>
          <cell r="B19">
            <v>1</v>
          </cell>
          <cell r="C19">
            <v>11</v>
          </cell>
          <cell r="D19">
            <v>2</v>
          </cell>
        </row>
        <row r="20">
          <cell r="A20">
            <v>40294</v>
          </cell>
          <cell r="B20">
            <v>1</v>
          </cell>
          <cell r="C20">
            <v>12</v>
          </cell>
          <cell r="D20">
            <v>2</v>
          </cell>
        </row>
        <row r="21">
          <cell r="A21">
            <v>40301</v>
          </cell>
          <cell r="B21">
            <v>1</v>
          </cell>
          <cell r="C21">
            <v>13</v>
          </cell>
          <cell r="D21">
            <v>2</v>
          </cell>
        </row>
        <row r="22">
          <cell r="A22">
            <v>40308</v>
          </cell>
          <cell r="B22">
            <v>1</v>
          </cell>
          <cell r="C22">
            <v>14</v>
          </cell>
          <cell r="D22">
            <v>2</v>
          </cell>
        </row>
        <row r="23">
          <cell r="A23">
            <v>40315</v>
          </cell>
          <cell r="B23">
            <v>1</v>
          </cell>
          <cell r="C23">
            <v>15</v>
          </cell>
          <cell r="D23">
            <v>2</v>
          </cell>
        </row>
        <row r="24">
          <cell r="A24">
            <v>40322</v>
          </cell>
          <cell r="B24">
            <v>1</v>
          </cell>
          <cell r="C24">
            <v>16</v>
          </cell>
          <cell r="D24">
            <v>2</v>
          </cell>
        </row>
        <row r="25">
          <cell r="A25">
            <v>40329</v>
          </cell>
          <cell r="B25">
            <v>1</v>
          </cell>
          <cell r="C25">
            <v>17</v>
          </cell>
          <cell r="D25">
            <v>2</v>
          </cell>
        </row>
        <row r="26">
          <cell r="A26">
            <v>40336</v>
          </cell>
          <cell r="B26">
            <v>1</v>
          </cell>
          <cell r="C26">
            <v>18</v>
          </cell>
          <cell r="D26">
            <v>2</v>
          </cell>
        </row>
        <row r="27">
          <cell r="A27">
            <v>40343</v>
          </cell>
          <cell r="B27">
            <v>1</v>
          </cell>
          <cell r="C27">
            <v>19</v>
          </cell>
          <cell r="D27">
            <v>2</v>
          </cell>
        </row>
        <row r="28">
          <cell r="A28">
            <v>40350</v>
          </cell>
          <cell r="B28">
            <v>1</v>
          </cell>
          <cell r="C28">
            <v>20</v>
          </cell>
          <cell r="D28">
            <v>2</v>
          </cell>
        </row>
        <row r="29">
          <cell r="A29">
            <v>40357</v>
          </cell>
          <cell r="B29">
            <v>0</v>
          </cell>
          <cell r="C29">
            <v>20</v>
          </cell>
          <cell r="D29">
            <v>3</v>
          </cell>
        </row>
        <row r="30">
          <cell r="A30">
            <v>40364</v>
          </cell>
          <cell r="B30">
            <v>0</v>
          </cell>
          <cell r="C30">
            <v>20</v>
          </cell>
          <cell r="D30">
            <v>4</v>
          </cell>
        </row>
        <row r="31">
          <cell r="A31">
            <v>40371</v>
          </cell>
          <cell r="B31">
            <v>1</v>
          </cell>
          <cell r="C31">
            <v>21</v>
          </cell>
          <cell r="D31">
            <v>4</v>
          </cell>
        </row>
        <row r="32">
          <cell r="A32">
            <v>40378</v>
          </cell>
          <cell r="B32">
            <v>1</v>
          </cell>
          <cell r="C32">
            <v>22</v>
          </cell>
          <cell r="D32">
            <v>4</v>
          </cell>
        </row>
        <row r="33">
          <cell r="A33">
            <v>40385</v>
          </cell>
          <cell r="B33">
            <v>1</v>
          </cell>
          <cell r="C33">
            <v>23</v>
          </cell>
          <cell r="D33">
            <v>4</v>
          </cell>
        </row>
        <row r="34">
          <cell r="A34">
            <v>40392</v>
          </cell>
          <cell r="B34">
            <v>1</v>
          </cell>
          <cell r="C34">
            <v>24</v>
          </cell>
          <cell r="D34">
            <v>4</v>
          </cell>
        </row>
        <row r="35">
          <cell r="A35">
            <v>40399</v>
          </cell>
          <cell r="B35">
            <v>1</v>
          </cell>
          <cell r="C35">
            <v>25</v>
          </cell>
          <cell r="D35">
            <v>4</v>
          </cell>
        </row>
        <row r="36">
          <cell r="A36">
            <v>40406</v>
          </cell>
          <cell r="B36">
            <v>1</v>
          </cell>
          <cell r="C36">
            <v>26</v>
          </cell>
          <cell r="D36">
            <v>4</v>
          </cell>
        </row>
        <row r="37">
          <cell r="A37">
            <v>40413</v>
          </cell>
          <cell r="B37">
            <v>1</v>
          </cell>
          <cell r="C37">
            <v>27</v>
          </cell>
          <cell r="D37">
            <v>4</v>
          </cell>
        </row>
        <row r="38">
          <cell r="A38">
            <v>40420</v>
          </cell>
          <cell r="B38">
            <v>1</v>
          </cell>
          <cell r="C38">
            <v>28</v>
          </cell>
          <cell r="D38">
            <v>4</v>
          </cell>
        </row>
        <row r="39">
          <cell r="A39">
            <v>40427</v>
          </cell>
          <cell r="B39">
            <v>1</v>
          </cell>
          <cell r="C39">
            <v>29</v>
          </cell>
          <cell r="D39">
            <v>4</v>
          </cell>
        </row>
        <row r="40">
          <cell r="A40">
            <v>40434</v>
          </cell>
          <cell r="B40">
            <v>1</v>
          </cell>
          <cell r="C40">
            <v>30</v>
          </cell>
          <cell r="D40">
            <v>4</v>
          </cell>
        </row>
        <row r="41">
          <cell r="A41">
            <v>40441</v>
          </cell>
          <cell r="B41">
            <v>0</v>
          </cell>
          <cell r="C41">
            <v>30</v>
          </cell>
          <cell r="D41">
            <v>5</v>
          </cell>
        </row>
        <row r="42">
          <cell r="A42">
            <v>40448</v>
          </cell>
          <cell r="B42">
            <v>0</v>
          </cell>
          <cell r="C42">
            <v>30</v>
          </cell>
          <cell r="D42">
            <v>6</v>
          </cell>
        </row>
        <row r="43">
          <cell r="A43">
            <v>40455</v>
          </cell>
          <cell r="B43">
            <v>1</v>
          </cell>
          <cell r="C43">
            <v>31</v>
          </cell>
          <cell r="D43">
            <v>6</v>
          </cell>
        </row>
        <row r="44">
          <cell r="A44">
            <v>40462</v>
          </cell>
          <cell r="B44">
            <v>1</v>
          </cell>
          <cell r="C44">
            <v>32</v>
          </cell>
          <cell r="D44">
            <v>6</v>
          </cell>
        </row>
        <row r="45">
          <cell r="A45">
            <v>40469</v>
          </cell>
          <cell r="B45">
            <v>1</v>
          </cell>
          <cell r="C45">
            <v>33</v>
          </cell>
          <cell r="D45">
            <v>6</v>
          </cell>
        </row>
        <row r="46">
          <cell r="A46">
            <v>40476</v>
          </cell>
          <cell r="B46">
            <v>1</v>
          </cell>
          <cell r="C46">
            <v>34</v>
          </cell>
          <cell r="D46">
            <v>6</v>
          </cell>
        </row>
        <row r="47">
          <cell r="A47">
            <v>40483</v>
          </cell>
          <cell r="B47">
            <v>1</v>
          </cell>
          <cell r="C47">
            <v>35</v>
          </cell>
          <cell r="D47">
            <v>6</v>
          </cell>
        </row>
        <row r="48">
          <cell r="A48">
            <v>40490</v>
          </cell>
          <cell r="B48">
            <v>1</v>
          </cell>
          <cell r="C48">
            <v>36</v>
          </cell>
          <cell r="D48">
            <v>6</v>
          </cell>
        </row>
        <row r="49">
          <cell r="A49">
            <v>40497</v>
          </cell>
          <cell r="B49">
            <v>1</v>
          </cell>
          <cell r="C49">
            <v>37</v>
          </cell>
          <cell r="D49">
            <v>6</v>
          </cell>
        </row>
        <row r="50">
          <cell r="A50">
            <v>40504</v>
          </cell>
          <cell r="B50">
            <v>1</v>
          </cell>
          <cell r="C50">
            <v>38</v>
          </cell>
          <cell r="D50">
            <v>6</v>
          </cell>
        </row>
        <row r="51">
          <cell r="A51">
            <v>40511</v>
          </cell>
          <cell r="B51">
            <v>1</v>
          </cell>
          <cell r="C51">
            <v>39</v>
          </cell>
          <cell r="D51">
            <v>6</v>
          </cell>
        </row>
        <row r="52">
          <cell r="A52">
            <v>40518</v>
          </cell>
          <cell r="B52">
            <v>1</v>
          </cell>
          <cell r="C52">
            <v>40</v>
          </cell>
          <cell r="D52">
            <v>6</v>
          </cell>
        </row>
        <row r="53">
          <cell r="A53">
            <v>40525</v>
          </cell>
          <cell r="B53">
            <v>1</v>
          </cell>
          <cell r="C53">
            <v>41</v>
          </cell>
          <cell r="D53">
            <v>6</v>
          </cell>
        </row>
      </sheetData>
      <sheetData sheetId="8">
        <row r="7">
          <cell r="R7">
            <v>13.17</v>
          </cell>
          <cell r="S7">
            <v>14.89</v>
          </cell>
          <cell r="T7">
            <v>13.81</v>
          </cell>
          <cell r="U7">
            <v>15.610000000000001</v>
          </cell>
        </row>
        <row r="8">
          <cell r="R8">
            <v>13.3</v>
          </cell>
          <cell r="S8">
            <v>15.03</v>
          </cell>
          <cell r="T8">
            <v>13.93</v>
          </cell>
          <cell r="U8">
            <v>15.75</v>
          </cell>
        </row>
        <row r="9">
          <cell r="R9">
            <v>13.41</v>
          </cell>
          <cell r="S9">
            <v>15.16</v>
          </cell>
          <cell r="T9">
            <v>14.05</v>
          </cell>
          <cell r="U9">
            <v>15.88</v>
          </cell>
        </row>
        <row r="10">
          <cell r="R10">
            <v>13.52</v>
          </cell>
          <cell r="S10">
            <v>15.28</v>
          </cell>
          <cell r="T10">
            <v>14.15</v>
          </cell>
          <cell r="U10">
            <v>16</v>
          </cell>
        </row>
        <row r="11">
          <cell r="R11">
            <v>13.62</v>
          </cell>
          <cell r="S11">
            <v>15.4</v>
          </cell>
          <cell r="T11">
            <v>14.26</v>
          </cell>
          <cell r="U11">
            <v>16.12</v>
          </cell>
        </row>
        <row r="12">
          <cell r="R12">
            <v>13.74</v>
          </cell>
          <cell r="S12">
            <v>15.53</v>
          </cell>
          <cell r="T12">
            <v>14.38</v>
          </cell>
          <cell r="U12">
            <v>16.25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chers"/>
      <sheetName val="Assistant"/>
      <sheetName val="Teachers EoY"/>
      <sheetName val="Assistant EoY"/>
      <sheetName val="Assistant varied hours"/>
      <sheetName val="Teachers part year"/>
      <sheetName val="Assistants part year"/>
      <sheetName val="Annualisation adjustment"/>
      <sheetName val="Annualisation adjustment (2)"/>
      <sheetName val="Sheet1"/>
    </sheetNames>
    <sheetDataSet>
      <sheetData sheetId="0" refreshError="1"/>
      <sheetData sheetId="1" refreshError="1"/>
      <sheetData sheetId="2" refreshError="1"/>
      <sheetData sheetId="3"/>
      <sheetData sheetId="4" refreshError="1"/>
      <sheetData sheetId="5">
        <row r="6">
          <cell r="A6">
            <v>42394</v>
          </cell>
          <cell r="B6">
            <v>0.6</v>
          </cell>
          <cell r="C6">
            <v>0</v>
          </cell>
          <cell r="D6">
            <v>0.6</v>
          </cell>
          <cell r="E6">
            <v>0</v>
          </cell>
        </row>
        <row r="7">
          <cell r="A7">
            <v>42401</v>
          </cell>
          <cell r="B7">
            <v>1</v>
          </cell>
          <cell r="C7">
            <v>0</v>
          </cell>
          <cell r="D7">
            <v>1.6</v>
          </cell>
          <cell r="E7">
            <v>0</v>
          </cell>
        </row>
        <row r="8">
          <cell r="A8">
            <v>42408</v>
          </cell>
          <cell r="B8">
            <v>1</v>
          </cell>
          <cell r="C8">
            <v>0</v>
          </cell>
          <cell r="D8">
            <v>2.6</v>
          </cell>
          <cell r="E8">
            <v>0</v>
          </cell>
        </row>
        <row r="9">
          <cell r="A9">
            <v>42415</v>
          </cell>
          <cell r="B9">
            <v>1</v>
          </cell>
          <cell r="C9">
            <v>0</v>
          </cell>
          <cell r="D9">
            <v>3.6</v>
          </cell>
          <cell r="E9">
            <v>0</v>
          </cell>
        </row>
        <row r="10">
          <cell r="A10">
            <v>42422</v>
          </cell>
          <cell r="B10">
            <v>1</v>
          </cell>
          <cell r="C10">
            <v>0</v>
          </cell>
          <cell r="D10">
            <v>4.5999999999999996</v>
          </cell>
          <cell r="E10">
            <v>0</v>
          </cell>
        </row>
        <row r="11">
          <cell r="A11">
            <v>42429</v>
          </cell>
          <cell r="B11">
            <v>1</v>
          </cell>
          <cell r="C11">
            <v>0</v>
          </cell>
          <cell r="D11">
            <v>5.6</v>
          </cell>
          <cell r="E11">
            <v>0</v>
          </cell>
        </row>
        <row r="12">
          <cell r="A12">
            <v>42436</v>
          </cell>
          <cell r="B12">
            <v>1</v>
          </cell>
          <cell r="C12">
            <v>0</v>
          </cell>
          <cell r="D12">
            <v>6.6</v>
          </cell>
          <cell r="E12">
            <v>0</v>
          </cell>
        </row>
        <row r="13">
          <cell r="A13">
            <v>42443</v>
          </cell>
          <cell r="B13">
            <v>1</v>
          </cell>
          <cell r="C13">
            <v>0</v>
          </cell>
          <cell r="D13">
            <v>7.6</v>
          </cell>
          <cell r="E13">
            <v>0</v>
          </cell>
        </row>
        <row r="14">
          <cell r="A14">
            <v>42450</v>
          </cell>
          <cell r="B14">
            <v>0.8</v>
          </cell>
          <cell r="C14">
            <v>0.2</v>
          </cell>
          <cell r="D14">
            <v>8.4</v>
          </cell>
          <cell r="E14">
            <v>0.2</v>
          </cell>
        </row>
        <row r="15">
          <cell r="A15">
            <v>42457</v>
          </cell>
          <cell r="B15">
            <v>0</v>
          </cell>
          <cell r="C15">
            <v>1</v>
          </cell>
          <cell r="D15">
            <v>8.4</v>
          </cell>
          <cell r="E15">
            <v>1.2</v>
          </cell>
        </row>
        <row r="16">
          <cell r="A16">
            <v>42464</v>
          </cell>
          <cell r="B16">
            <v>0</v>
          </cell>
          <cell r="C16">
            <v>1</v>
          </cell>
          <cell r="D16">
            <v>8.4</v>
          </cell>
          <cell r="E16">
            <v>2.2000000000000002</v>
          </cell>
        </row>
        <row r="17">
          <cell r="A17">
            <v>42471</v>
          </cell>
          <cell r="B17">
            <v>1</v>
          </cell>
          <cell r="C17">
            <v>0</v>
          </cell>
          <cell r="D17">
            <v>9.4</v>
          </cell>
          <cell r="E17">
            <v>2.2000000000000002</v>
          </cell>
        </row>
        <row r="18">
          <cell r="A18">
            <v>42478</v>
          </cell>
          <cell r="B18">
            <v>1</v>
          </cell>
          <cell r="C18">
            <v>0</v>
          </cell>
          <cell r="D18">
            <v>10.4</v>
          </cell>
          <cell r="E18">
            <v>2.2000000000000002</v>
          </cell>
        </row>
        <row r="19">
          <cell r="A19">
            <v>42485</v>
          </cell>
          <cell r="B19">
            <v>1</v>
          </cell>
          <cell r="C19">
            <v>0</v>
          </cell>
          <cell r="D19">
            <v>11.4</v>
          </cell>
          <cell r="E19">
            <v>2.2000000000000002</v>
          </cell>
        </row>
        <row r="20">
          <cell r="A20">
            <v>42492</v>
          </cell>
          <cell r="B20">
            <v>1</v>
          </cell>
          <cell r="C20">
            <v>0</v>
          </cell>
          <cell r="D20">
            <v>12.4</v>
          </cell>
          <cell r="E20">
            <v>2.2000000000000002</v>
          </cell>
        </row>
        <row r="21">
          <cell r="A21">
            <v>42499</v>
          </cell>
          <cell r="B21">
            <v>1</v>
          </cell>
          <cell r="C21">
            <v>0</v>
          </cell>
          <cell r="D21">
            <v>13.4</v>
          </cell>
          <cell r="E21">
            <v>2.2000000000000002</v>
          </cell>
        </row>
        <row r="22">
          <cell r="A22">
            <v>42506</v>
          </cell>
          <cell r="B22">
            <v>1</v>
          </cell>
          <cell r="C22">
            <v>0</v>
          </cell>
          <cell r="D22">
            <v>14.4</v>
          </cell>
          <cell r="E22">
            <v>2.2000000000000002</v>
          </cell>
        </row>
        <row r="23">
          <cell r="A23">
            <v>42513</v>
          </cell>
          <cell r="B23">
            <v>1</v>
          </cell>
          <cell r="C23">
            <v>0</v>
          </cell>
          <cell r="D23">
            <v>15.4</v>
          </cell>
          <cell r="E23">
            <v>2.2000000000000002</v>
          </cell>
        </row>
        <row r="24">
          <cell r="A24">
            <v>42520</v>
          </cell>
          <cell r="B24">
            <v>1</v>
          </cell>
          <cell r="C24">
            <v>0</v>
          </cell>
          <cell r="D24">
            <v>16.399999999999999</v>
          </cell>
          <cell r="E24">
            <v>2.2000000000000002</v>
          </cell>
        </row>
        <row r="25">
          <cell r="A25">
            <v>42527</v>
          </cell>
          <cell r="B25">
            <v>1</v>
          </cell>
          <cell r="C25">
            <v>0</v>
          </cell>
          <cell r="D25">
            <v>17.399999999999999</v>
          </cell>
          <cell r="E25">
            <v>2.2000000000000002</v>
          </cell>
        </row>
        <row r="26">
          <cell r="A26">
            <v>42534</v>
          </cell>
          <cell r="B26">
            <v>1</v>
          </cell>
          <cell r="C26">
            <v>0</v>
          </cell>
          <cell r="D26">
            <v>18.399999999999999</v>
          </cell>
          <cell r="E26">
            <v>2.2000000000000002</v>
          </cell>
        </row>
        <row r="27">
          <cell r="A27">
            <v>42541</v>
          </cell>
          <cell r="B27">
            <v>1</v>
          </cell>
          <cell r="C27">
            <v>0</v>
          </cell>
          <cell r="D27">
            <v>19.399999999999999</v>
          </cell>
          <cell r="E27">
            <v>2.2000000000000002</v>
          </cell>
        </row>
        <row r="28">
          <cell r="A28">
            <v>42548</v>
          </cell>
          <cell r="B28">
            <v>0</v>
          </cell>
          <cell r="C28">
            <v>1</v>
          </cell>
          <cell r="D28">
            <v>19.399999999999999</v>
          </cell>
          <cell r="E28">
            <v>3.2</v>
          </cell>
        </row>
        <row r="29">
          <cell r="A29">
            <v>42555</v>
          </cell>
          <cell r="B29">
            <v>0</v>
          </cell>
          <cell r="C29">
            <v>1</v>
          </cell>
          <cell r="D29">
            <v>19.399999999999999</v>
          </cell>
          <cell r="E29">
            <v>4.2</v>
          </cell>
        </row>
        <row r="30">
          <cell r="A30">
            <v>42562</v>
          </cell>
          <cell r="B30">
            <v>1</v>
          </cell>
          <cell r="C30">
            <v>0</v>
          </cell>
          <cell r="D30">
            <v>20.399999999999999</v>
          </cell>
          <cell r="E30">
            <v>4.2</v>
          </cell>
        </row>
        <row r="31">
          <cell r="A31">
            <v>42569</v>
          </cell>
          <cell r="B31">
            <v>1</v>
          </cell>
          <cell r="C31">
            <v>0</v>
          </cell>
          <cell r="D31">
            <v>21.4</v>
          </cell>
          <cell r="E31">
            <v>4.2</v>
          </cell>
        </row>
        <row r="32">
          <cell r="A32">
            <v>42576</v>
          </cell>
          <cell r="B32">
            <v>1</v>
          </cell>
          <cell r="C32">
            <v>0</v>
          </cell>
          <cell r="D32">
            <v>22.4</v>
          </cell>
          <cell r="E32">
            <v>4.2</v>
          </cell>
        </row>
        <row r="33">
          <cell r="A33">
            <v>42583</v>
          </cell>
          <cell r="B33">
            <v>1</v>
          </cell>
          <cell r="C33">
            <v>0</v>
          </cell>
          <cell r="D33">
            <v>23.4</v>
          </cell>
          <cell r="E33">
            <v>4.2</v>
          </cell>
        </row>
        <row r="34">
          <cell r="A34">
            <v>42590</v>
          </cell>
          <cell r="B34">
            <v>1</v>
          </cell>
          <cell r="C34">
            <v>0</v>
          </cell>
          <cell r="D34">
            <v>24.4</v>
          </cell>
          <cell r="E34">
            <v>4.2</v>
          </cell>
        </row>
        <row r="35">
          <cell r="A35">
            <v>42597</v>
          </cell>
          <cell r="B35">
            <v>1</v>
          </cell>
          <cell r="C35">
            <v>0</v>
          </cell>
          <cell r="D35">
            <v>25.4</v>
          </cell>
          <cell r="E35">
            <v>4.2</v>
          </cell>
        </row>
        <row r="36">
          <cell r="A36">
            <v>42604</v>
          </cell>
          <cell r="B36">
            <v>1</v>
          </cell>
          <cell r="C36">
            <v>0</v>
          </cell>
          <cell r="D36">
            <v>26.4</v>
          </cell>
          <cell r="E36">
            <v>4.2</v>
          </cell>
        </row>
        <row r="37">
          <cell r="A37">
            <v>42611</v>
          </cell>
          <cell r="B37">
            <v>1</v>
          </cell>
          <cell r="C37">
            <v>0</v>
          </cell>
          <cell r="D37">
            <v>27.4</v>
          </cell>
          <cell r="E37">
            <v>4.2</v>
          </cell>
        </row>
        <row r="38">
          <cell r="A38">
            <v>42618</v>
          </cell>
          <cell r="B38">
            <v>1</v>
          </cell>
          <cell r="C38">
            <v>0</v>
          </cell>
          <cell r="D38">
            <v>28.4</v>
          </cell>
          <cell r="E38">
            <v>4.2</v>
          </cell>
        </row>
        <row r="39">
          <cell r="A39">
            <v>42625</v>
          </cell>
          <cell r="B39">
            <v>1</v>
          </cell>
          <cell r="C39">
            <v>0</v>
          </cell>
          <cell r="D39">
            <v>29.4</v>
          </cell>
          <cell r="E39">
            <v>4.2</v>
          </cell>
        </row>
        <row r="40">
          <cell r="A40">
            <v>42632</v>
          </cell>
          <cell r="B40">
            <v>0</v>
          </cell>
          <cell r="C40">
            <v>1</v>
          </cell>
          <cell r="D40">
            <v>29.4</v>
          </cell>
          <cell r="E40">
            <v>5.2</v>
          </cell>
        </row>
        <row r="41">
          <cell r="A41">
            <v>42639</v>
          </cell>
          <cell r="B41">
            <v>0</v>
          </cell>
          <cell r="C41">
            <v>1</v>
          </cell>
          <cell r="D41">
            <v>29.4</v>
          </cell>
          <cell r="E41">
            <v>6.2</v>
          </cell>
        </row>
        <row r="42">
          <cell r="A42">
            <v>42646</v>
          </cell>
          <cell r="B42">
            <v>1</v>
          </cell>
          <cell r="C42">
            <v>0</v>
          </cell>
          <cell r="D42">
            <v>30.4</v>
          </cell>
          <cell r="E42">
            <v>6.2</v>
          </cell>
        </row>
        <row r="43">
          <cell r="A43">
            <v>42653</v>
          </cell>
          <cell r="B43">
            <v>1</v>
          </cell>
          <cell r="C43">
            <v>0</v>
          </cell>
          <cell r="D43">
            <v>31.4</v>
          </cell>
          <cell r="E43">
            <v>6.2</v>
          </cell>
        </row>
        <row r="44">
          <cell r="A44">
            <v>42660</v>
          </cell>
          <cell r="B44">
            <v>1</v>
          </cell>
          <cell r="C44">
            <v>0</v>
          </cell>
          <cell r="D44">
            <v>32.4</v>
          </cell>
          <cell r="E44">
            <v>6.2</v>
          </cell>
        </row>
        <row r="45">
          <cell r="A45">
            <v>42667</v>
          </cell>
          <cell r="B45">
            <v>1</v>
          </cell>
          <cell r="C45">
            <v>0</v>
          </cell>
          <cell r="D45">
            <v>33.4</v>
          </cell>
          <cell r="E45">
            <v>6.2</v>
          </cell>
        </row>
        <row r="46">
          <cell r="A46">
            <v>42674</v>
          </cell>
          <cell r="B46">
            <v>1</v>
          </cell>
          <cell r="C46">
            <v>0</v>
          </cell>
          <cell r="D46">
            <v>34.4</v>
          </cell>
          <cell r="E46">
            <v>6.2</v>
          </cell>
        </row>
        <row r="47">
          <cell r="A47">
            <v>42681</v>
          </cell>
          <cell r="B47">
            <v>1</v>
          </cell>
          <cell r="C47">
            <v>0</v>
          </cell>
          <cell r="D47">
            <v>35.4</v>
          </cell>
          <cell r="E47">
            <v>6.2</v>
          </cell>
        </row>
        <row r="48">
          <cell r="A48">
            <v>42688</v>
          </cell>
          <cell r="B48">
            <v>1</v>
          </cell>
          <cell r="C48">
            <v>0</v>
          </cell>
          <cell r="D48">
            <v>36.4</v>
          </cell>
          <cell r="E48">
            <v>6.2</v>
          </cell>
        </row>
        <row r="49">
          <cell r="A49">
            <v>42695</v>
          </cell>
          <cell r="B49">
            <v>1</v>
          </cell>
          <cell r="C49">
            <v>0</v>
          </cell>
          <cell r="D49">
            <v>37.4</v>
          </cell>
          <cell r="E49">
            <v>6.2</v>
          </cell>
        </row>
        <row r="50">
          <cell r="A50">
            <v>42702</v>
          </cell>
          <cell r="B50">
            <v>1</v>
          </cell>
          <cell r="C50">
            <v>0</v>
          </cell>
          <cell r="D50">
            <v>38.4</v>
          </cell>
          <cell r="E50">
            <v>6.2</v>
          </cell>
        </row>
        <row r="51">
          <cell r="A51">
            <v>42709</v>
          </cell>
          <cell r="B51">
            <v>1</v>
          </cell>
          <cell r="C51">
            <v>0</v>
          </cell>
          <cell r="D51">
            <v>39.4</v>
          </cell>
          <cell r="E51">
            <v>6.2</v>
          </cell>
        </row>
        <row r="52">
          <cell r="A52">
            <v>42716</v>
          </cell>
          <cell r="B52">
            <v>1</v>
          </cell>
          <cell r="C52">
            <v>0</v>
          </cell>
          <cell r="D52">
            <v>40.4</v>
          </cell>
          <cell r="E52">
            <v>6.2</v>
          </cell>
        </row>
      </sheetData>
      <sheetData sheetId="6">
        <row r="6">
          <cell r="A6">
            <v>42394</v>
          </cell>
          <cell r="B6">
            <v>1</v>
          </cell>
          <cell r="C6">
            <v>1</v>
          </cell>
          <cell r="D6">
            <v>1</v>
          </cell>
          <cell r="E6">
            <v>0</v>
          </cell>
        </row>
        <row r="7">
          <cell r="A7">
            <v>42401</v>
          </cell>
          <cell r="B7">
            <v>2</v>
          </cell>
          <cell r="C7">
            <v>1</v>
          </cell>
          <cell r="D7">
            <v>2</v>
          </cell>
          <cell r="E7">
            <v>0</v>
          </cell>
        </row>
        <row r="8">
          <cell r="A8">
            <v>42408</v>
          </cell>
          <cell r="B8">
            <v>3</v>
          </cell>
          <cell r="C8">
            <v>1</v>
          </cell>
          <cell r="D8">
            <v>3</v>
          </cell>
          <cell r="E8">
            <v>0</v>
          </cell>
        </row>
        <row r="9">
          <cell r="A9">
            <v>42415</v>
          </cell>
          <cell r="B9">
            <v>4</v>
          </cell>
          <cell r="C9">
            <v>1</v>
          </cell>
          <cell r="D9">
            <v>4</v>
          </cell>
          <cell r="E9">
            <v>0</v>
          </cell>
        </row>
        <row r="10">
          <cell r="A10">
            <v>42422</v>
          </cell>
          <cell r="B10">
            <v>5</v>
          </cell>
          <cell r="C10">
            <v>1</v>
          </cell>
          <cell r="D10">
            <v>5</v>
          </cell>
          <cell r="E10">
            <v>0</v>
          </cell>
        </row>
        <row r="11">
          <cell r="A11">
            <v>42429</v>
          </cell>
          <cell r="B11">
            <v>6</v>
          </cell>
          <cell r="C11">
            <v>1</v>
          </cell>
          <cell r="D11">
            <v>6</v>
          </cell>
          <cell r="E11">
            <v>0</v>
          </cell>
        </row>
        <row r="12">
          <cell r="A12">
            <v>42436</v>
          </cell>
          <cell r="B12">
            <v>7</v>
          </cell>
          <cell r="C12">
            <v>1</v>
          </cell>
          <cell r="D12">
            <v>7</v>
          </cell>
          <cell r="E12">
            <v>0</v>
          </cell>
        </row>
        <row r="13">
          <cell r="A13">
            <v>42443</v>
          </cell>
          <cell r="B13">
            <v>8</v>
          </cell>
          <cell r="C13">
            <v>1</v>
          </cell>
          <cell r="D13">
            <v>8</v>
          </cell>
          <cell r="E13">
            <v>0</v>
          </cell>
        </row>
        <row r="14">
          <cell r="A14">
            <v>42450</v>
          </cell>
          <cell r="B14">
            <v>9</v>
          </cell>
          <cell r="C14">
            <v>1</v>
          </cell>
          <cell r="D14">
            <v>9</v>
          </cell>
          <cell r="E14">
            <v>0</v>
          </cell>
        </row>
        <row r="15">
          <cell r="A15">
            <v>42457</v>
          </cell>
          <cell r="B15">
            <v>10</v>
          </cell>
          <cell r="C15">
            <v>1</v>
          </cell>
          <cell r="D15">
            <v>10</v>
          </cell>
          <cell r="E15">
            <v>1</v>
          </cell>
        </row>
        <row r="16">
          <cell r="A16">
            <v>42464</v>
          </cell>
          <cell r="B16">
            <v>11</v>
          </cell>
          <cell r="C16">
            <v>0</v>
          </cell>
          <cell r="D16">
            <v>10</v>
          </cell>
          <cell r="E16">
            <v>2</v>
          </cell>
        </row>
        <row r="17">
          <cell r="A17">
            <v>42471</v>
          </cell>
          <cell r="B17">
            <v>12</v>
          </cell>
          <cell r="C17">
            <v>0</v>
          </cell>
          <cell r="D17">
            <v>10</v>
          </cell>
          <cell r="E17">
            <v>2</v>
          </cell>
        </row>
        <row r="18">
          <cell r="A18">
            <v>42478</v>
          </cell>
          <cell r="B18">
            <v>13</v>
          </cell>
          <cell r="C18">
            <v>1</v>
          </cell>
          <cell r="D18">
            <v>11</v>
          </cell>
          <cell r="E18">
            <v>2</v>
          </cell>
        </row>
        <row r="19">
          <cell r="A19">
            <v>42485</v>
          </cell>
          <cell r="B19">
            <v>14</v>
          </cell>
          <cell r="C19">
            <v>1</v>
          </cell>
          <cell r="D19">
            <v>12</v>
          </cell>
          <cell r="E19">
            <v>2</v>
          </cell>
        </row>
        <row r="20">
          <cell r="A20">
            <v>42492</v>
          </cell>
          <cell r="B20">
            <v>15</v>
          </cell>
          <cell r="C20">
            <v>1</v>
          </cell>
          <cell r="D20">
            <v>13</v>
          </cell>
          <cell r="E20">
            <v>2</v>
          </cell>
        </row>
        <row r="21">
          <cell r="A21">
            <v>42499</v>
          </cell>
          <cell r="B21">
            <v>16</v>
          </cell>
          <cell r="C21">
            <v>1</v>
          </cell>
          <cell r="D21">
            <v>14</v>
          </cell>
          <cell r="E21">
            <v>2</v>
          </cell>
        </row>
        <row r="22">
          <cell r="A22">
            <v>42506</v>
          </cell>
          <cell r="B22">
            <v>17</v>
          </cell>
          <cell r="C22">
            <v>1</v>
          </cell>
          <cell r="D22">
            <v>15</v>
          </cell>
          <cell r="E22">
            <v>2</v>
          </cell>
        </row>
        <row r="23">
          <cell r="A23">
            <v>42513</v>
          </cell>
          <cell r="B23">
            <v>18</v>
          </cell>
          <cell r="C23">
            <v>1</v>
          </cell>
          <cell r="D23">
            <v>16</v>
          </cell>
          <cell r="E23">
            <v>2</v>
          </cell>
        </row>
        <row r="24">
          <cell r="A24">
            <v>42520</v>
          </cell>
          <cell r="B24">
            <v>19</v>
          </cell>
          <cell r="C24">
            <v>1</v>
          </cell>
          <cell r="D24">
            <v>17</v>
          </cell>
          <cell r="E24">
            <v>2</v>
          </cell>
        </row>
        <row r="25">
          <cell r="A25">
            <v>42527</v>
          </cell>
          <cell r="B25">
            <v>20</v>
          </cell>
          <cell r="C25">
            <v>1</v>
          </cell>
          <cell r="D25">
            <v>18</v>
          </cell>
          <cell r="E25">
            <v>2</v>
          </cell>
        </row>
        <row r="26">
          <cell r="A26">
            <v>42534</v>
          </cell>
          <cell r="B26">
            <v>21</v>
          </cell>
          <cell r="C26">
            <v>1</v>
          </cell>
          <cell r="D26">
            <v>19</v>
          </cell>
          <cell r="E26">
            <v>2</v>
          </cell>
        </row>
        <row r="27">
          <cell r="A27">
            <v>42541</v>
          </cell>
          <cell r="B27">
            <v>22</v>
          </cell>
          <cell r="C27">
            <v>1</v>
          </cell>
          <cell r="D27">
            <v>20</v>
          </cell>
          <cell r="E27">
            <v>2</v>
          </cell>
        </row>
        <row r="28">
          <cell r="A28">
            <v>42548</v>
          </cell>
          <cell r="B28">
            <v>23</v>
          </cell>
          <cell r="C28">
            <v>0</v>
          </cell>
          <cell r="D28">
            <v>20</v>
          </cell>
          <cell r="E28">
            <v>3</v>
          </cell>
        </row>
        <row r="29">
          <cell r="A29">
            <v>42555</v>
          </cell>
          <cell r="B29">
            <v>24</v>
          </cell>
          <cell r="C29">
            <v>0</v>
          </cell>
          <cell r="D29">
            <v>20</v>
          </cell>
          <cell r="E29">
            <v>4</v>
          </cell>
        </row>
        <row r="30">
          <cell r="A30">
            <v>42562</v>
          </cell>
          <cell r="B30">
            <v>25</v>
          </cell>
          <cell r="C30">
            <v>1</v>
          </cell>
          <cell r="D30">
            <v>21</v>
          </cell>
          <cell r="E30">
            <v>4</v>
          </cell>
        </row>
        <row r="31">
          <cell r="A31">
            <v>42569</v>
          </cell>
          <cell r="B31">
            <v>26</v>
          </cell>
          <cell r="C31">
            <v>1</v>
          </cell>
          <cell r="D31">
            <v>22</v>
          </cell>
          <cell r="E31">
            <v>4</v>
          </cell>
        </row>
        <row r="32">
          <cell r="A32">
            <v>42576</v>
          </cell>
          <cell r="B32">
            <v>27</v>
          </cell>
          <cell r="C32">
            <v>1</v>
          </cell>
          <cell r="D32">
            <v>23</v>
          </cell>
          <cell r="E32">
            <v>4</v>
          </cell>
        </row>
        <row r="33">
          <cell r="A33">
            <v>42583</v>
          </cell>
          <cell r="B33">
            <v>28</v>
          </cell>
          <cell r="C33">
            <v>1</v>
          </cell>
          <cell r="D33">
            <v>24</v>
          </cell>
          <cell r="E33">
            <v>4</v>
          </cell>
        </row>
        <row r="34">
          <cell r="A34">
            <v>42590</v>
          </cell>
          <cell r="B34">
            <v>29</v>
          </cell>
          <cell r="C34">
            <v>1</v>
          </cell>
          <cell r="D34">
            <v>25</v>
          </cell>
          <cell r="E34">
            <v>4</v>
          </cell>
        </row>
        <row r="35">
          <cell r="A35">
            <v>42597</v>
          </cell>
          <cell r="B35">
            <v>30</v>
          </cell>
          <cell r="C35">
            <v>1</v>
          </cell>
          <cell r="D35">
            <v>26</v>
          </cell>
          <cell r="E35">
            <v>4</v>
          </cell>
        </row>
        <row r="36">
          <cell r="A36">
            <v>42604</v>
          </cell>
          <cell r="B36">
            <v>31</v>
          </cell>
          <cell r="C36">
            <v>1</v>
          </cell>
          <cell r="D36">
            <v>27</v>
          </cell>
          <cell r="E36">
            <v>4</v>
          </cell>
        </row>
        <row r="37">
          <cell r="A37">
            <v>42611</v>
          </cell>
          <cell r="B37">
            <v>32</v>
          </cell>
          <cell r="C37">
            <v>1</v>
          </cell>
          <cell r="D37">
            <v>28</v>
          </cell>
          <cell r="E37">
            <v>4</v>
          </cell>
        </row>
        <row r="38">
          <cell r="A38">
            <v>42618</v>
          </cell>
          <cell r="B38">
            <v>33</v>
          </cell>
          <cell r="C38">
            <v>1</v>
          </cell>
          <cell r="D38">
            <v>29</v>
          </cell>
          <cell r="E38">
            <v>4</v>
          </cell>
        </row>
        <row r="39">
          <cell r="A39">
            <v>42625</v>
          </cell>
          <cell r="B39">
            <v>34</v>
          </cell>
          <cell r="C39">
            <v>1</v>
          </cell>
          <cell r="D39">
            <v>30</v>
          </cell>
          <cell r="E39">
            <v>4</v>
          </cell>
        </row>
        <row r="40">
          <cell r="A40">
            <v>42632</v>
          </cell>
          <cell r="B40">
            <v>35</v>
          </cell>
          <cell r="C40">
            <v>0</v>
          </cell>
          <cell r="D40">
            <v>30</v>
          </cell>
          <cell r="E40">
            <v>5</v>
          </cell>
        </row>
        <row r="41">
          <cell r="A41">
            <v>42639</v>
          </cell>
          <cell r="B41">
            <v>36</v>
          </cell>
          <cell r="C41">
            <v>0</v>
          </cell>
          <cell r="D41">
            <v>30</v>
          </cell>
          <cell r="E41">
            <v>6</v>
          </cell>
        </row>
        <row r="42">
          <cell r="A42">
            <v>42646</v>
          </cell>
          <cell r="B42">
            <v>37</v>
          </cell>
          <cell r="C42">
            <v>1</v>
          </cell>
          <cell r="D42">
            <v>31</v>
          </cell>
          <cell r="E42">
            <v>6</v>
          </cell>
        </row>
        <row r="43">
          <cell r="A43">
            <v>42653</v>
          </cell>
          <cell r="B43">
            <v>38</v>
          </cell>
          <cell r="C43">
            <v>1</v>
          </cell>
          <cell r="D43">
            <v>32</v>
          </cell>
          <cell r="E43">
            <v>6</v>
          </cell>
        </row>
        <row r="44">
          <cell r="A44">
            <v>42660</v>
          </cell>
          <cell r="B44">
            <v>39</v>
          </cell>
          <cell r="C44">
            <v>1</v>
          </cell>
          <cell r="D44">
            <v>33</v>
          </cell>
          <cell r="E44">
            <v>6</v>
          </cell>
        </row>
        <row r="45">
          <cell r="A45">
            <v>42667</v>
          </cell>
          <cell r="B45">
            <v>40</v>
          </cell>
          <cell r="C45">
            <v>1</v>
          </cell>
          <cell r="D45">
            <v>34</v>
          </cell>
          <cell r="E45">
            <v>6</v>
          </cell>
        </row>
        <row r="46">
          <cell r="A46">
            <v>42674</v>
          </cell>
          <cell r="B46">
            <v>41</v>
          </cell>
          <cell r="C46">
            <v>1</v>
          </cell>
          <cell r="D46">
            <v>35</v>
          </cell>
          <cell r="E46">
            <v>6</v>
          </cell>
        </row>
        <row r="47">
          <cell r="A47">
            <v>42681</v>
          </cell>
          <cell r="B47">
            <v>42</v>
          </cell>
          <cell r="C47">
            <v>1</v>
          </cell>
          <cell r="D47">
            <v>36</v>
          </cell>
          <cell r="E47">
            <v>6</v>
          </cell>
        </row>
        <row r="48">
          <cell r="A48">
            <v>42688</v>
          </cell>
          <cell r="B48">
            <v>43</v>
          </cell>
          <cell r="C48">
            <v>1</v>
          </cell>
          <cell r="D48">
            <v>37</v>
          </cell>
          <cell r="E48">
            <v>6</v>
          </cell>
        </row>
        <row r="49">
          <cell r="A49">
            <v>42695</v>
          </cell>
          <cell r="B49">
            <v>44</v>
          </cell>
          <cell r="C49">
            <v>1</v>
          </cell>
          <cell r="D49">
            <v>38</v>
          </cell>
          <cell r="E49">
            <v>6</v>
          </cell>
        </row>
        <row r="50">
          <cell r="A50">
            <v>42702</v>
          </cell>
          <cell r="B50">
            <v>45</v>
          </cell>
          <cell r="C50">
            <v>1</v>
          </cell>
          <cell r="D50">
            <v>39</v>
          </cell>
          <cell r="E50">
            <v>6</v>
          </cell>
        </row>
        <row r="51">
          <cell r="A51">
            <v>42709</v>
          </cell>
          <cell r="B51">
            <v>46</v>
          </cell>
          <cell r="C51">
            <v>1</v>
          </cell>
          <cell r="D51">
            <v>40</v>
          </cell>
          <cell r="E51">
            <v>6</v>
          </cell>
        </row>
        <row r="52">
          <cell r="A52">
            <v>42716</v>
          </cell>
          <cell r="B52">
            <v>47</v>
          </cell>
          <cell r="C52">
            <v>1</v>
          </cell>
          <cell r="D52">
            <v>41</v>
          </cell>
          <cell r="E52">
            <v>6</v>
          </cell>
        </row>
      </sheetData>
      <sheetData sheetId="7">
        <row r="7">
          <cell r="A7">
            <v>42394</v>
          </cell>
          <cell r="B7">
            <v>1</v>
          </cell>
          <cell r="C7">
            <v>1</v>
          </cell>
          <cell r="D7">
            <v>0</v>
          </cell>
        </row>
        <row r="8">
          <cell r="A8">
            <v>42401</v>
          </cell>
          <cell r="B8">
            <v>1</v>
          </cell>
          <cell r="C8">
            <v>2</v>
          </cell>
          <cell r="D8">
            <v>0</v>
          </cell>
        </row>
        <row r="9">
          <cell r="A9">
            <v>42408</v>
          </cell>
          <cell r="B9">
            <v>1</v>
          </cell>
          <cell r="C9">
            <v>3</v>
          </cell>
          <cell r="D9">
            <v>0</v>
          </cell>
        </row>
        <row r="10">
          <cell r="A10">
            <v>42415</v>
          </cell>
          <cell r="B10">
            <v>1</v>
          </cell>
          <cell r="C10">
            <v>4</v>
          </cell>
          <cell r="D10">
            <v>0</v>
          </cell>
        </row>
        <row r="11">
          <cell r="A11">
            <v>42422</v>
          </cell>
          <cell r="B11">
            <v>1</v>
          </cell>
          <cell r="C11">
            <v>5</v>
          </cell>
          <cell r="D11">
            <v>0</v>
          </cell>
        </row>
        <row r="12">
          <cell r="A12">
            <v>42429</v>
          </cell>
          <cell r="B12">
            <v>1</v>
          </cell>
          <cell r="C12">
            <v>6</v>
          </cell>
          <cell r="D12">
            <v>0</v>
          </cell>
        </row>
        <row r="13">
          <cell r="A13">
            <v>42436</v>
          </cell>
          <cell r="B13">
            <v>1</v>
          </cell>
          <cell r="C13">
            <v>7</v>
          </cell>
          <cell r="D13">
            <v>0</v>
          </cell>
        </row>
        <row r="14">
          <cell r="A14">
            <v>42443</v>
          </cell>
          <cell r="B14">
            <v>1</v>
          </cell>
          <cell r="C14">
            <v>8</v>
          </cell>
          <cell r="D14">
            <v>0</v>
          </cell>
        </row>
        <row r="15">
          <cell r="A15">
            <v>42450</v>
          </cell>
          <cell r="B15">
            <v>1</v>
          </cell>
          <cell r="C15">
            <v>9</v>
          </cell>
          <cell r="D15">
            <v>0</v>
          </cell>
        </row>
        <row r="16">
          <cell r="A16">
            <v>42457</v>
          </cell>
          <cell r="B16">
            <v>1</v>
          </cell>
          <cell r="C16">
            <v>10</v>
          </cell>
          <cell r="D16">
            <v>0</v>
          </cell>
        </row>
        <row r="17">
          <cell r="A17">
            <v>42464</v>
          </cell>
          <cell r="B17">
            <v>0</v>
          </cell>
          <cell r="C17">
            <v>10</v>
          </cell>
          <cell r="D17">
            <v>1</v>
          </cell>
        </row>
        <row r="18">
          <cell r="A18">
            <v>42471</v>
          </cell>
          <cell r="B18">
            <v>0</v>
          </cell>
          <cell r="C18">
            <v>10</v>
          </cell>
          <cell r="D18">
            <v>2</v>
          </cell>
        </row>
        <row r="19">
          <cell r="A19">
            <v>42478</v>
          </cell>
          <cell r="B19">
            <v>1</v>
          </cell>
          <cell r="C19">
            <v>11</v>
          </cell>
          <cell r="D19">
            <v>2</v>
          </cell>
        </row>
        <row r="20">
          <cell r="A20">
            <v>42485</v>
          </cell>
          <cell r="B20">
            <v>1</v>
          </cell>
          <cell r="C20">
            <v>12</v>
          </cell>
          <cell r="D20">
            <v>2</v>
          </cell>
        </row>
        <row r="21">
          <cell r="A21">
            <v>42492</v>
          </cell>
          <cell r="B21">
            <v>1</v>
          </cell>
          <cell r="C21">
            <v>13</v>
          </cell>
          <cell r="D21">
            <v>2</v>
          </cell>
        </row>
        <row r="22">
          <cell r="A22">
            <v>42499</v>
          </cell>
          <cell r="B22">
            <v>1</v>
          </cell>
          <cell r="C22">
            <v>14</v>
          </cell>
          <cell r="D22">
            <v>2</v>
          </cell>
        </row>
        <row r="23">
          <cell r="A23">
            <v>42506</v>
          </cell>
          <cell r="B23">
            <v>1</v>
          </cell>
          <cell r="C23">
            <v>15</v>
          </cell>
          <cell r="D23">
            <v>2</v>
          </cell>
        </row>
        <row r="24">
          <cell r="A24">
            <v>42513</v>
          </cell>
          <cell r="B24">
            <v>1</v>
          </cell>
          <cell r="C24">
            <v>16</v>
          </cell>
          <cell r="D24">
            <v>2</v>
          </cell>
        </row>
        <row r="25">
          <cell r="A25">
            <v>42520</v>
          </cell>
          <cell r="B25">
            <v>1</v>
          </cell>
          <cell r="C25">
            <v>17</v>
          </cell>
          <cell r="D25">
            <v>2</v>
          </cell>
        </row>
        <row r="26">
          <cell r="A26">
            <v>42527</v>
          </cell>
          <cell r="B26">
            <v>1</v>
          </cell>
          <cell r="C26">
            <v>18</v>
          </cell>
          <cell r="D26">
            <v>2</v>
          </cell>
        </row>
        <row r="27">
          <cell r="A27">
            <v>42534</v>
          </cell>
          <cell r="B27">
            <v>1</v>
          </cell>
          <cell r="C27">
            <v>19</v>
          </cell>
          <cell r="D27">
            <v>2</v>
          </cell>
        </row>
        <row r="28">
          <cell r="A28">
            <v>42541</v>
          </cell>
          <cell r="B28">
            <v>1</v>
          </cell>
          <cell r="C28">
            <v>20</v>
          </cell>
          <cell r="D28">
            <v>2</v>
          </cell>
        </row>
        <row r="29">
          <cell r="A29">
            <v>42548</v>
          </cell>
          <cell r="B29">
            <v>0</v>
          </cell>
          <cell r="C29">
            <v>20</v>
          </cell>
          <cell r="D29">
            <v>3</v>
          </cell>
        </row>
        <row r="30">
          <cell r="A30">
            <v>42555</v>
          </cell>
          <cell r="B30">
            <v>0</v>
          </cell>
          <cell r="C30">
            <v>20</v>
          </cell>
          <cell r="D30">
            <v>4</v>
          </cell>
        </row>
        <row r="31">
          <cell r="A31">
            <v>42562</v>
          </cell>
          <cell r="B31">
            <v>1</v>
          </cell>
          <cell r="C31">
            <v>21</v>
          </cell>
          <cell r="D31">
            <v>4</v>
          </cell>
        </row>
        <row r="32">
          <cell r="A32">
            <v>42569</v>
          </cell>
          <cell r="B32">
            <v>1</v>
          </cell>
          <cell r="C32">
            <v>22</v>
          </cell>
          <cell r="D32">
            <v>4</v>
          </cell>
        </row>
        <row r="33">
          <cell r="A33">
            <v>42576</v>
          </cell>
          <cell r="B33">
            <v>1</v>
          </cell>
          <cell r="C33">
            <v>23</v>
          </cell>
          <cell r="D33">
            <v>4</v>
          </cell>
        </row>
        <row r="34">
          <cell r="A34">
            <v>42583</v>
          </cell>
          <cell r="B34">
            <v>1</v>
          </cell>
          <cell r="C34">
            <v>24</v>
          </cell>
          <cell r="D34">
            <v>4</v>
          </cell>
        </row>
        <row r="35">
          <cell r="A35">
            <v>42590</v>
          </cell>
          <cell r="B35">
            <v>1</v>
          </cell>
          <cell r="C35">
            <v>25</v>
          </cell>
          <cell r="D35">
            <v>4</v>
          </cell>
        </row>
        <row r="36">
          <cell r="A36">
            <v>42597</v>
          </cell>
          <cell r="B36">
            <v>1</v>
          </cell>
          <cell r="C36">
            <v>26</v>
          </cell>
          <cell r="D36">
            <v>4</v>
          </cell>
        </row>
        <row r="37">
          <cell r="A37">
            <v>42604</v>
          </cell>
          <cell r="B37">
            <v>1</v>
          </cell>
          <cell r="C37">
            <v>27</v>
          </cell>
          <cell r="D37">
            <v>4</v>
          </cell>
        </row>
        <row r="38">
          <cell r="A38">
            <v>42611</v>
          </cell>
          <cell r="B38">
            <v>1</v>
          </cell>
          <cell r="C38">
            <v>28</v>
          </cell>
          <cell r="D38">
            <v>4</v>
          </cell>
        </row>
        <row r="39">
          <cell r="A39">
            <v>42618</v>
          </cell>
          <cell r="B39">
            <v>1</v>
          </cell>
          <cell r="C39">
            <v>29</v>
          </cell>
          <cell r="D39">
            <v>4</v>
          </cell>
        </row>
        <row r="40">
          <cell r="A40">
            <v>42625</v>
          </cell>
          <cell r="B40">
            <v>1</v>
          </cell>
          <cell r="C40">
            <v>30</v>
          </cell>
          <cell r="D40">
            <v>4</v>
          </cell>
        </row>
        <row r="41">
          <cell r="A41">
            <v>42632</v>
          </cell>
          <cell r="B41">
            <v>0</v>
          </cell>
          <cell r="C41">
            <v>30</v>
          </cell>
          <cell r="D41">
            <v>5</v>
          </cell>
        </row>
        <row r="42">
          <cell r="A42">
            <v>42639</v>
          </cell>
          <cell r="B42">
            <v>0</v>
          </cell>
          <cell r="C42">
            <v>30</v>
          </cell>
          <cell r="D42">
            <v>6</v>
          </cell>
        </row>
        <row r="43">
          <cell r="A43">
            <v>42646</v>
          </cell>
          <cell r="B43">
            <v>1</v>
          </cell>
          <cell r="C43">
            <v>31</v>
          </cell>
          <cell r="D43">
            <v>6</v>
          </cell>
        </row>
        <row r="44">
          <cell r="A44">
            <v>42653</v>
          </cell>
          <cell r="B44">
            <v>1</v>
          </cell>
          <cell r="C44">
            <v>32</v>
          </cell>
          <cell r="D44">
            <v>6</v>
          </cell>
        </row>
        <row r="45">
          <cell r="A45">
            <v>42660</v>
          </cell>
          <cell r="B45">
            <v>1</v>
          </cell>
          <cell r="C45">
            <v>33</v>
          </cell>
          <cell r="D45">
            <v>6</v>
          </cell>
        </row>
        <row r="46">
          <cell r="A46">
            <v>42667</v>
          </cell>
          <cell r="B46">
            <v>1</v>
          </cell>
          <cell r="C46">
            <v>34</v>
          </cell>
          <cell r="D46">
            <v>6</v>
          </cell>
        </row>
        <row r="47">
          <cell r="A47">
            <v>42674</v>
          </cell>
          <cell r="B47">
            <v>1</v>
          </cell>
          <cell r="C47">
            <v>35</v>
          </cell>
          <cell r="D47">
            <v>6</v>
          </cell>
        </row>
        <row r="48">
          <cell r="A48">
            <v>42681</v>
          </cell>
          <cell r="B48">
            <v>1</v>
          </cell>
          <cell r="C48">
            <v>36</v>
          </cell>
          <cell r="D48">
            <v>6</v>
          </cell>
        </row>
        <row r="49">
          <cell r="A49">
            <v>42688</v>
          </cell>
          <cell r="B49">
            <v>1</v>
          </cell>
          <cell r="C49">
            <v>37</v>
          </cell>
          <cell r="D49">
            <v>6</v>
          </cell>
        </row>
        <row r="50">
          <cell r="A50">
            <v>42695</v>
          </cell>
          <cell r="B50">
            <v>1</v>
          </cell>
          <cell r="C50">
            <v>38</v>
          </cell>
          <cell r="D50">
            <v>6</v>
          </cell>
        </row>
        <row r="51">
          <cell r="A51">
            <v>42702</v>
          </cell>
          <cell r="B51">
            <v>1</v>
          </cell>
          <cell r="C51">
            <v>39</v>
          </cell>
          <cell r="D51">
            <v>6</v>
          </cell>
        </row>
        <row r="52">
          <cell r="A52">
            <v>42709</v>
          </cell>
          <cell r="B52">
            <v>1</v>
          </cell>
          <cell r="C52">
            <v>40</v>
          </cell>
          <cell r="D52">
            <v>6</v>
          </cell>
        </row>
        <row r="53">
          <cell r="A53">
            <v>42716</v>
          </cell>
          <cell r="B53">
            <v>1</v>
          </cell>
          <cell r="C53">
            <v>41</v>
          </cell>
          <cell r="D53">
            <v>6</v>
          </cell>
        </row>
        <row r="54">
          <cell r="A54">
            <v>42723</v>
          </cell>
          <cell r="B54">
            <v>2</v>
          </cell>
          <cell r="C54">
            <v>43</v>
          </cell>
          <cell r="D54">
            <v>7</v>
          </cell>
        </row>
      </sheetData>
      <sheetData sheetId="8">
        <row r="7">
          <cell r="R7">
            <v>13.17</v>
          </cell>
          <cell r="S7">
            <v>14.89</v>
          </cell>
          <cell r="T7">
            <v>13.81</v>
          </cell>
          <cell r="U7">
            <v>15.610000000000001</v>
          </cell>
        </row>
        <row r="8">
          <cell r="R8">
            <v>13.3</v>
          </cell>
          <cell r="S8">
            <v>15.03</v>
          </cell>
          <cell r="T8">
            <v>13.93</v>
          </cell>
          <cell r="U8">
            <v>15.75</v>
          </cell>
        </row>
        <row r="9">
          <cell r="R9">
            <v>13.41</v>
          </cell>
          <cell r="S9">
            <v>15.16</v>
          </cell>
          <cell r="T9">
            <v>14.05</v>
          </cell>
          <cell r="U9">
            <v>15.88</v>
          </cell>
        </row>
        <row r="10">
          <cell r="R10">
            <v>13.52</v>
          </cell>
          <cell r="S10">
            <v>15.28</v>
          </cell>
          <cell r="T10">
            <v>14.15</v>
          </cell>
          <cell r="U10">
            <v>16</v>
          </cell>
        </row>
        <row r="11">
          <cell r="R11">
            <v>13.62</v>
          </cell>
          <cell r="S11">
            <v>15.4</v>
          </cell>
          <cell r="T11">
            <v>14.26</v>
          </cell>
          <cell r="U11">
            <v>16.12</v>
          </cell>
        </row>
        <row r="12">
          <cell r="R12">
            <v>13.74</v>
          </cell>
          <cell r="S12">
            <v>15.53</v>
          </cell>
          <cell r="T12">
            <v>14.38</v>
          </cell>
          <cell r="U12">
            <v>16.25</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Q69"/>
  <sheetViews>
    <sheetView tabSelected="1" workbookViewId="0">
      <selection activeCell="K18" sqref="K18"/>
    </sheetView>
  </sheetViews>
  <sheetFormatPr defaultColWidth="8.85546875" defaultRowHeight="15" x14ac:dyDescent="0.25"/>
  <cols>
    <col min="1" max="1" width="13.85546875" style="4" customWidth="1"/>
    <col min="2" max="3" width="9.140625" style="4" hidden="1" customWidth="1"/>
    <col min="4" max="4" width="10" style="4" hidden="1" customWidth="1"/>
    <col min="5" max="5" width="11.140625" style="4" hidden="1" customWidth="1"/>
    <col min="6" max="6" width="9.140625" style="4" hidden="1" customWidth="1"/>
    <col min="7" max="7" width="9.7109375" style="4" customWidth="1"/>
    <col min="8" max="8" width="8" style="4" customWidth="1"/>
    <col min="9" max="9" width="10.42578125" style="4" customWidth="1"/>
    <col min="10" max="10" width="10.28515625" style="4" customWidth="1"/>
    <col min="11" max="11" width="11.5703125" style="4" customWidth="1"/>
    <col min="12" max="12" width="16.7109375" style="3" customWidth="1"/>
    <col min="13" max="13" width="10.140625" style="3" hidden="1" customWidth="1"/>
    <col min="14" max="14" width="12.7109375" style="3" hidden="1" customWidth="1"/>
    <col min="15" max="15" width="14.42578125" style="3" hidden="1" customWidth="1"/>
    <col min="16" max="16" width="8.85546875" style="4" hidden="1" customWidth="1"/>
    <col min="17" max="17" width="8.85546875" style="4" customWidth="1"/>
  </cols>
  <sheetData>
    <row r="5" spans="1:15" ht="45" x14ac:dyDescent="0.25">
      <c r="A5" s="1"/>
      <c r="B5" s="83">
        <v>2017</v>
      </c>
      <c r="C5" s="83"/>
      <c r="D5" s="1"/>
      <c r="E5" s="1"/>
      <c r="F5" s="1"/>
      <c r="G5" s="1"/>
      <c r="H5" s="1"/>
      <c r="I5" s="1"/>
      <c r="J5" s="1"/>
      <c r="K5" s="2"/>
      <c r="L5" s="2"/>
      <c r="M5" s="2"/>
      <c r="N5" s="2"/>
    </row>
    <row r="6" spans="1:15" ht="29.25" customHeight="1" x14ac:dyDescent="0.25">
      <c r="A6" s="1"/>
      <c r="B6" s="1"/>
      <c r="C6" s="1"/>
      <c r="D6" s="1"/>
      <c r="E6" s="1"/>
      <c r="F6" s="1"/>
      <c r="G6" s="1"/>
      <c r="H6" s="1"/>
      <c r="I6" s="1"/>
      <c r="J6" s="1"/>
      <c r="K6" s="2"/>
      <c r="L6" s="2"/>
      <c r="M6" s="2"/>
      <c r="N6" s="2"/>
    </row>
    <row r="7" spans="1:15" ht="27.75" customHeight="1" x14ac:dyDescent="0.25">
      <c r="A7" s="79" t="s">
        <v>0</v>
      </c>
      <c r="B7" s="79"/>
      <c r="C7" s="79"/>
      <c r="D7" s="79"/>
      <c r="E7" s="79"/>
      <c r="F7" s="79"/>
      <c r="G7" s="79"/>
      <c r="H7" s="5"/>
      <c r="I7" s="80"/>
      <c r="J7" s="80"/>
      <c r="K7" s="80"/>
      <c r="L7" s="80"/>
      <c r="M7" s="80"/>
      <c r="N7" s="80"/>
    </row>
    <row r="8" spans="1:15" ht="24" customHeight="1" x14ac:dyDescent="0.25">
      <c r="A8" s="79" t="s">
        <v>1</v>
      </c>
      <c r="B8" s="79"/>
      <c r="C8" s="79"/>
      <c r="D8" s="79"/>
      <c r="E8" s="79"/>
      <c r="F8" s="79"/>
      <c r="G8" s="79"/>
      <c r="H8" s="5"/>
      <c r="I8" s="80"/>
      <c r="J8" s="80"/>
      <c r="K8" s="80"/>
      <c r="L8" s="80"/>
      <c r="M8" s="80"/>
      <c r="N8" s="80"/>
    </row>
    <row r="9" spans="1:15" ht="27" customHeight="1" x14ac:dyDescent="0.25">
      <c r="A9" s="79" t="s">
        <v>2</v>
      </c>
      <c r="B9" s="79"/>
      <c r="C9" s="79"/>
      <c r="D9" s="79"/>
      <c r="E9" s="79"/>
      <c r="F9" s="79"/>
      <c r="G9" s="79"/>
      <c r="H9" s="5"/>
      <c r="I9" s="84"/>
      <c r="J9" s="80"/>
      <c r="K9" s="80"/>
      <c r="L9" s="80"/>
      <c r="M9" s="80"/>
      <c r="N9" s="80"/>
    </row>
    <row r="10" spans="1:15" ht="27" customHeight="1" x14ac:dyDescent="0.25">
      <c r="A10" s="79" t="s">
        <v>3</v>
      </c>
      <c r="B10" s="79"/>
      <c r="C10" s="79"/>
      <c r="D10" s="79"/>
      <c r="E10" s="79"/>
      <c r="F10" s="79"/>
      <c r="G10" s="79"/>
      <c r="H10" s="6"/>
      <c r="I10" s="80"/>
      <c r="J10" s="80"/>
      <c r="K10" s="80"/>
      <c r="L10" s="80"/>
      <c r="M10" s="80"/>
      <c r="N10" s="80"/>
    </row>
    <row r="12" spans="1:15" ht="16.5" thickBot="1" x14ac:dyDescent="0.3">
      <c r="A12" s="1"/>
      <c r="B12" s="1"/>
      <c r="C12" s="1"/>
      <c r="D12" s="1"/>
      <c r="E12" s="1"/>
      <c r="F12" s="1"/>
      <c r="G12" s="81" t="s">
        <v>4</v>
      </c>
      <c r="H12" s="81"/>
      <c r="I12" s="81"/>
      <c r="J12" s="1"/>
      <c r="K12" s="2"/>
      <c r="L12" s="2"/>
      <c r="M12" s="2"/>
      <c r="N12" s="2"/>
    </row>
    <row r="13" spans="1:15" x14ac:dyDescent="0.25">
      <c r="A13" s="7" t="s">
        <v>5</v>
      </c>
      <c r="B13" s="7" t="s">
        <v>6</v>
      </c>
      <c r="C13" s="8" t="s">
        <v>6</v>
      </c>
      <c r="D13" s="7" t="s">
        <v>7</v>
      </c>
      <c r="E13" s="9" t="s">
        <v>8</v>
      </c>
      <c r="F13" s="10"/>
      <c r="G13" s="1"/>
      <c r="H13" s="1"/>
      <c r="I13" s="1"/>
      <c r="J13" s="1"/>
      <c r="K13" s="2"/>
      <c r="L13" s="2"/>
      <c r="M13" s="2"/>
      <c r="N13" s="2"/>
    </row>
    <row r="14" spans="1:15" ht="15.75" thickBot="1" x14ac:dyDescent="0.3">
      <c r="A14" s="11" t="s">
        <v>9</v>
      </c>
      <c r="B14" s="11" t="s">
        <v>10</v>
      </c>
      <c r="C14" s="12" t="s">
        <v>11</v>
      </c>
      <c r="D14" s="11" t="s">
        <v>12</v>
      </c>
      <c r="E14" s="13" t="s">
        <v>12</v>
      </c>
      <c r="F14" s="10"/>
      <c r="G14" s="14" t="s">
        <v>13</v>
      </c>
      <c r="H14" s="1"/>
      <c r="I14" s="1"/>
      <c r="J14" s="1"/>
      <c r="K14" s="2"/>
      <c r="L14" s="2"/>
      <c r="M14" s="2"/>
      <c r="N14" s="2"/>
    </row>
    <row r="15" spans="1:15" x14ac:dyDescent="0.25">
      <c r="A15" s="15">
        <v>43493</v>
      </c>
      <c r="B15" s="16">
        <v>0.8</v>
      </c>
      <c r="C15" s="16">
        <v>0</v>
      </c>
      <c r="D15" s="17">
        <f>SUM($B$15:C15)</f>
        <v>0.8</v>
      </c>
      <c r="E15" s="18">
        <f>SUM($C$15:C15)</f>
        <v>0</v>
      </c>
      <c r="F15" s="19">
        <f>SUM($B$15:C15)</f>
        <v>0.8</v>
      </c>
      <c r="G15" s="1"/>
      <c r="H15" s="20" t="s">
        <v>14</v>
      </c>
      <c r="I15" s="1"/>
      <c r="J15" s="1"/>
      <c r="K15" s="2"/>
      <c r="L15" s="2"/>
      <c r="N15" s="21">
        <f>A15</f>
        <v>43493</v>
      </c>
      <c r="O15" s="64" t="s">
        <v>37</v>
      </c>
    </row>
    <row r="16" spans="1:15" ht="15.75" thickBot="1" x14ac:dyDescent="0.3">
      <c r="A16" s="15">
        <f t="shared" ref="A16:A67" si="0">A15+7</f>
        <v>43500</v>
      </c>
      <c r="B16" s="16">
        <v>1</v>
      </c>
      <c r="C16" s="16">
        <v>0</v>
      </c>
      <c r="D16" s="17">
        <f>SUM($B$15:C16)</f>
        <v>1.8</v>
      </c>
      <c r="E16" s="18">
        <f>SUM($C$15:C16)</f>
        <v>0</v>
      </c>
      <c r="F16" s="19">
        <f>SUM($B$15:C16)</f>
        <v>1.8</v>
      </c>
      <c r="G16" s="1"/>
      <c r="H16" s="1"/>
      <c r="I16" s="1"/>
      <c r="J16" s="1"/>
      <c r="K16" s="2"/>
      <c r="L16" s="2"/>
      <c r="N16" s="2"/>
    </row>
    <row r="17" spans="1:15" ht="15.75" thickBot="1" x14ac:dyDescent="0.3">
      <c r="A17" s="15">
        <f t="shared" si="0"/>
        <v>43507</v>
      </c>
      <c r="B17" s="16">
        <v>1</v>
      </c>
      <c r="C17" s="16">
        <v>0</v>
      </c>
      <c r="D17" s="17">
        <f>SUM($B$15:C17)</f>
        <v>2.8</v>
      </c>
      <c r="E17" s="18">
        <f>SUM($C$15:C17)</f>
        <v>0</v>
      </c>
      <c r="F17" s="19">
        <f>SUM($B$15:C17)</f>
        <v>2.8</v>
      </c>
      <c r="G17" s="1"/>
      <c r="H17" s="22"/>
      <c r="I17" s="1"/>
      <c r="J17" s="59"/>
      <c r="K17" s="66"/>
      <c r="L17" s="2"/>
      <c r="N17" s="21">
        <f>J17-1</f>
        <v>-1</v>
      </c>
      <c r="O17" s="64" t="s">
        <v>36</v>
      </c>
    </row>
    <row r="18" spans="1:15" x14ac:dyDescent="0.25">
      <c r="A18" s="15">
        <f t="shared" si="0"/>
        <v>43514</v>
      </c>
      <c r="B18" s="16">
        <v>1</v>
      </c>
      <c r="C18" s="16">
        <v>0</v>
      </c>
      <c r="D18" s="17">
        <f>SUM($B$15:C18)</f>
        <v>3.8</v>
      </c>
      <c r="E18" s="18">
        <f>SUM($C$15:C18)</f>
        <v>0</v>
      </c>
      <c r="F18" s="19">
        <f>SUM($B$15:C18)</f>
        <v>3.8</v>
      </c>
      <c r="G18" s="1"/>
      <c r="H18" s="1"/>
      <c r="I18" s="1"/>
      <c r="J18" s="1"/>
      <c r="K18" s="2"/>
      <c r="L18" s="2"/>
      <c r="N18" s="2"/>
      <c r="O18" s="65" t="s">
        <v>38</v>
      </c>
    </row>
    <row r="19" spans="1:15" x14ac:dyDescent="0.25">
      <c r="A19" s="15">
        <f t="shared" si="0"/>
        <v>43521</v>
      </c>
      <c r="B19" s="16">
        <v>1</v>
      </c>
      <c r="C19" s="16">
        <v>0</v>
      </c>
      <c r="D19" s="17">
        <f>SUM($B$15:C19)</f>
        <v>4.8</v>
      </c>
      <c r="E19" s="18">
        <f>SUM($C$15:C19)</f>
        <v>0</v>
      </c>
      <c r="F19" s="19">
        <f>SUM($B$15:C19)</f>
        <v>4.8</v>
      </c>
      <c r="G19" s="23" t="s">
        <v>15</v>
      </c>
      <c r="H19" s="1"/>
      <c r="I19" s="1"/>
      <c r="J19" s="1"/>
      <c r="K19" s="2"/>
      <c r="N19" s="21">
        <f>MOD((N17-N15),7)</f>
        <v>4</v>
      </c>
    </row>
    <row r="20" spans="1:15" x14ac:dyDescent="0.25">
      <c r="A20" s="24">
        <f t="shared" si="0"/>
        <v>43528</v>
      </c>
      <c r="B20" s="25">
        <v>1</v>
      </c>
      <c r="C20" s="25">
        <v>0</v>
      </c>
      <c r="D20" s="17">
        <f>SUM($B$15:C20)</f>
        <v>5.8</v>
      </c>
      <c r="E20" s="18">
        <f>SUM($C$15:C20)</f>
        <v>0</v>
      </c>
      <c r="F20" s="19">
        <f>SUM($B$15:C20)</f>
        <v>5.8</v>
      </c>
      <c r="G20" s="26"/>
      <c r="H20" s="20" t="s">
        <v>17</v>
      </c>
      <c r="I20" s="1"/>
      <c r="J20" s="1"/>
      <c r="K20" s="2"/>
      <c r="N20" s="27" t="e">
        <f>VLOOKUP(J17,leave,4,TRUE)-1+IF(N19&lt;6,N19/5,0)</f>
        <v>#N/A</v>
      </c>
      <c r="O20" s="30" t="s">
        <v>16</v>
      </c>
    </row>
    <row r="21" spans="1:15" ht="15.75" thickBot="1" x14ac:dyDescent="0.3">
      <c r="A21" s="24">
        <f t="shared" si="0"/>
        <v>43535</v>
      </c>
      <c r="B21" s="25">
        <v>1</v>
      </c>
      <c r="C21" s="25">
        <v>0</v>
      </c>
      <c r="D21" s="17">
        <f>SUM($B$15:C21)</f>
        <v>6.8</v>
      </c>
      <c r="E21" s="18">
        <f>SUM($C$15:C21)</f>
        <v>0</v>
      </c>
      <c r="F21" s="19">
        <f>SUM($B$15:C21)</f>
        <v>6.8</v>
      </c>
      <c r="G21" s="1"/>
      <c r="H21" s="1"/>
      <c r="I21" s="1"/>
      <c r="J21" s="1"/>
      <c r="K21" s="2"/>
      <c r="L21" s="2"/>
      <c r="N21" s="28" t="e">
        <f>VLOOKUP(J17,leave,5,TRUE)</f>
        <v>#N/A</v>
      </c>
      <c r="O21" s="30" t="s">
        <v>18</v>
      </c>
    </row>
    <row r="22" spans="1:15" ht="15.75" thickBot="1" x14ac:dyDescent="0.3">
      <c r="A22" s="24">
        <f t="shared" si="0"/>
        <v>43542</v>
      </c>
      <c r="B22" s="25">
        <v>1</v>
      </c>
      <c r="C22" s="25">
        <v>0</v>
      </c>
      <c r="D22" s="17">
        <f>SUM($B$15:C22)</f>
        <v>7.8</v>
      </c>
      <c r="E22" s="18">
        <f>SUM($C$15:C22)</f>
        <v>0</v>
      </c>
      <c r="F22" s="19">
        <f>SUM($B$15:C22)</f>
        <v>7.8</v>
      </c>
      <c r="G22" s="1"/>
      <c r="H22" s="1"/>
      <c r="I22" s="1"/>
      <c r="J22" s="59"/>
      <c r="K22" s="2"/>
      <c r="L22" s="2"/>
      <c r="N22" s="2"/>
      <c r="O22" s="2"/>
    </row>
    <row r="23" spans="1:15" x14ac:dyDescent="0.25">
      <c r="A23" s="24">
        <f t="shared" si="0"/>
        <v>43549</v>
      </c>
      <c r="B23" s="25">
        <v>1</v>
      </c>
      <c r="C23" s="25">
        <v>0</v>
      </c>
      <c r="D23" s="17">
        <f>SUM($B$15:C23)</f>
        <v>8.8000000000000007</v>
      </c>
      <c r="E23" s="18">
        <f>SUM($C$15:C23)</f>
        <v>0</v>
      </c>
      <c r="F23" s="19">
        <f>SUM($B$15:C23)</f>
        <v>8.8000000000000007</v>
      </c>
      <c r="G23" s="1"/>
      <c r="H23" s="1"/>
      <c r="I23" s="1"/>
      <c r="J23" s="1"/>
      <c r="K23" s="2"/>
      <c r="L23" s="2"/>
      <c r="N23" s="2"/>
      <c r="O23" s="2"/>
    </row>
    <row r="24" spans="1:15" ht="15.75" thickBot="1" x14ac:dyDescent="0.3">
      <c r="A24" s="24">
        <f t="shared" si="0"/>
        <v>43556</v>
      </c>
      <c r="B24" s="25">
        <v>1</v>
      </c>
      <c r="C24" s="17">
        <v>0</v>
      </c>
      <c r="D24" s="17">
        <f>SUM($B$15:C24)</f>
        <v>9.8000000000000007</v>
      </c>
      <c r="E24" s="18">
        <f>SUM($C$15:C24)</f>
        <v>0</v>
      </c>
      <c r="F24" s="19">
        <f>SUM($B$15:C24)</f>
        <v>9.8000000000000007</v>
      </c>
      <c r="G24" s="14" t="s">
        <v>19</v>
      </c>
      <c r="H24" s="14" t="s">
        <v>32</v>
      </c>
      <c r="I24" s="1"/>
      <c r="J24" s="1" t="s">
        <v>33</v>
      </c>
      <c r="K24" s="2"/>
      <c r="L24" s="2"/>
      <c r="N24" s="2"/>
      <c r="O24" s="2"/>
    </row>
    <row r="25" spans="1:15" ht="15.75" thickBot="1" x14ac:dyDescent="0.3">
      <c r="A25" s="71">
        <f t="shared" si="0"/>
        <v>43563</v>
      </c>
      <c r="B25" s="69">
        <v>0</v>
      </c>
      <c r="C25" s="69">
        <v>1</v>
      </c>
      <c r="D25" s="69">
        <f>SUM($B$15:C25)</f>
        <v>10.8</v>
      </c>
      <c r="E25" s="72">
        <f>SUM($C$15:C25)</f>
        <v>1</v>
      </c>
      <c r="F25" s="73">
        <f>SUM($B$15:C25)</f>
        <v>10.8</v>
      </c>
      <c r="G25" s="1"/>
      <c r="H25" s="2" t="s">
        <v>20</v>
      </c>
      <c r="I25" s="1"/>
      <c r="J25" s="1"/>
      <c r="K25" s="2"/>
      <c r="L25" s="2"/>
      <c r="N25" s="21">
        <f>J22</f>
        <v>0</v>
      </c>
      <c r="O25" s="21">
        <f>MOD((N25-$N$15),7)+1</f>
        <v>6</v>
      </c>
    </row>
    <row r="26" spans="1:15" ht="15.75" thickBot="1" x14ac:dyDescent="0.3">
      <c r="A26" s="74">
        <f t="shared" si="0"/>
        <v>43570</v>
      </c>
      <c r="B26" s="75">
        <v>0.2</v>
      </c>
      <c r="C26" s="70">
        <v>0.8</v>
      </c>
      <c r="D26" s="70">
        <f>SUM($B$15:C26)</f>
        <v>11.8</v>
      </c>
      <c r="E26" s="76">
        <f>SUM($C$15:C26)</f>
        <v>1.8</v>
      </c>
      <c r="F26" s="77">
        <f>SUM($B$15:C26)</f>
        <v>11.8</v>
      </c>
      <c r="G26" s="1"/>
      <c r="H26" s="1"/>
      <c r="I26" s="29"/>
      <c r="J26" s="60"/>
      <c r="K26" s="2"/>
      <c r="L26" s="2"/>
      <c r="M26" s="30"/>
      <c r="N26" s="31" t="e">
        <f>VLOOKUP(J22,leave,4,TRUE)-1+IF(O25&lt;6,O25/5,1)</f>
        <v>#N/A</v>
      </c>
      <c r="O26" s="30" t="s">
        <v>16</v>
      </c>
    </row>
    <row r="27" spans="1:15" x14ac:dyDescent="0.25">
      <c r="A27" s="24">
        <f t="shared" si="0"/>
        <v>43577</v>
      </c>
      <c r="B27" s="25">
        <v>1</v>
      </c>
      <c r="C27" s="25">
        <v>0</v>
      </c>
      <c r="D27" s="17">
        <f>SUM($B$15:C27)</f>
        <v>12.8</v>
      </c>
      <c r="E27" s="18">
        <f>SUM($C$15:C27)</f>
        <v>1.8</v>
      </c>
      <c r="F27" s="19">
        <f>SUM($B$15:C27)</f>
        <v>12.8</v>
      </c>
      <c r="G27" s="1"/>
      <c r="H27" s="1"/>
      <c r="I27" s="29"/>
      <c r="J27" s="29"/>
      <c r="K27" s="2"/>
      <c r="L27" s="2"/>
      <c r="N27" s="28" t="e">
        <f>VLOOKUP(J22,leave,5,TRUE)</f>
        <v>#N/A</v>
      </c>
      <c r="O27" s="30" t="s">
        <v>18</v>
      </c>
    </row>
    <row r="28" spans="1:15" ht="15.75" thickBot="1" x14ac:dyDescent="0.3">
      <c r="A28" s="24">
        <f>A27+7</f>
        <v>43584</v>
      </c>
      <c r="B28" s="25">
        <v>1</v>
      </c>
      <c r="C28" s="25">
        <v>0</v>
      </c>
      <c r="D28" s="17">
        <f>SUM($B$15:C28)</f>
        <v>13.8</v>
      </c>
      <c r="E28" s="18">
        <f>SUM($C$15:C28)</f>
        <v>1.8</v>
      </c>
      <c r="F28" s="19">
        <f>SUM($B$15:C28)</f>
        <v>13.8</v>
      </c>
      <c r="G28" s="1"/>
      <c r="H28" s="32" t="s">
        <v>21</v>
      </c>
      <c r="I28" s="1"/>
      <c r="J28" s="1"/>
      <c r="K28" s="2"/>
      <c r="L28" s="2"/>
      <c r="M28" s="2"/>
      <c r="N28" s="2"/>
      <c r="O28" s="2"/>
    </row>
    <row r="29" spans="1:15" ht="15.75" thickBot="1" x14ac:dyDescent="0.3">
      <c r="A29" s="24">
        <f t="shared" si="0"/>
        <v>43591</v>
      </c>
      <c r="B29" s="25">
        <v>1</v>
      </c>
      <c r="C29" s="25">
        <v>0</v>
      </c>
      <c r="D29" s="17">
        <f>SUM($B$15:C29)</f>
        <v>14.8</v>
      </c>
      <c r="E29" s="18">
        <f>SUM($C$15:C29)</f>
        <v>1.8</v>
      </c>
      <c r="F29" s="19">
        <f>SUM($B$15:C29)</f>
        <v>14.8</v>
      </c>
      <c r="G29" s="1"/>
      <c r="H29" s="1"/>
      <c r="I29" s="33"/>
      <c r="J29" s="58"/>
      <c r="K29" s="2"/>
      <c r="L29" s="2"/>
      <c r="M29" s="2"/>
      <c r="N29" s="2"/>
      <c r="O29" s="2"/>
    </row>
    <row r="30" spans="1:15" x14ac:dyDescent="0.25">
      <c r="A30" s="24">
        <f t="shared" si="0"/>
        <v>43598</v>
      </c>
      <c r="B30" s="25">
        <v>1</v>
      </c>
      <c r="C30" s="25">
        <v>0</v>
      </c>
      <c r="D30" s="17">
        <f>SUM($B$15:C30)</f>
        <v>15.8</v>
      </c>
      <c r="E30" s="18">
        <f>SUM($C$15:C30)</f>
        <v>1.8</v>
      </c>
      <c r="F30" s="19">
        <f>SUM($B$15:C30)</f>
        <v>15.8</v>
      </c>
      <c r="G30" s="1"/>
      <c r="H30" s="1"/>
      <c r="I30" s="1"/>
      <c r="J30" s="1"/>
      <c r="K30" s="2"/>
      <c r="L30" s="2"/>
      <c r="N30" s="63"/>
    </row>
    <row r="31" spans="1:15" x14ac:dyDescent="0.25">
      <c r="A31" s="24">
        <f t="shared" si="0"/>
        <v>43605</v>
      </c>
      <c r="B31" s="25">
        <v>1</v>
      </c>
      <c r="C31" s="25">
        <v>0</v>
      </c>
      <c r="D31" s="17">
        <f>SUM($B$15:C31)</f>
        <v>16.8</v>
      </c>
      <c r="E31" s="18">
        <f>SUM($C$15:C31)</f>
        <v>1.8</v>
      </c>
      <c r="F31" s="19">
        <f>SUM($B$15:C31)</f>
        <v>16.8</v>
      </c>
      <c r="G31" s="1"/>
      <c r="H31" s="1"/>
      <c r="I31" s="1"/>
      <c r="J31" s="34" t="s">
        <v>22</v>
      </c>
      <c r="K31" s="35" t="e">
        <f>N26-N20-J26-J29</f>
        <v>#N/A</v>
      </c>
      <c r="L31" s="2"/>
      <c r="M31" s="62"/>
    </row>
    <row r="32" spans="1:15" x14ac:dyDescent="0.25">
      <c r="A32" s="24">
        <f t="shared" si="0"/>
        <v>43612</v>
      </c>
      <c r="B32" s="25">
        <v>1</v>
      </c>
      <c r="C32" s="25">
        <v>0</v>
      </c>
      <c r="D32" s="17">
        <f>SUM($B$15:C32)</f>
        <v>17.8</v>
      </c>
      <c r="E32" s="18">
        <f>SUM($C$15:C32)</f>
        <v>1.8</v>
      </c>
      <c r="F32" s="19">
        <f>SUM($B$15:C32)</f>
        <v>17.8</v>
      </c>
      <c r="G32" s="1"/>
      <c r="H32" s="1"/>
      <c r="I32" s="1"/>
      <c r="J32" s="34" t="s">
        <v>23</v>
      </c>
      <c r="K32" s="36" t="e">
        <f>N27-N21-J29</f>
        <v>#N/A</v>
      </c>
      <c r="L32" s="2"/>
    </row>
    <row r="33" spans="1:14" x14ac:dyDescent="0.25">
      <c r="A33" s="24">
        <f t="shared" si="0"/>
        <v>43619</v>
      </c>
      <c r="B33" s="25">
        <v>1</v>
      </c>
      <c r="C33" s="25">
        <v>0</v>
      </c>
      <c r="D33" s="17">
        <f>SUM($B$15:C33)</f>
        <v>18.8</v>
      </c>
      <c r="E33" s="18">
        <f>SUM($C$15:C33)</f>
        <v>1.8</v>
      </c>
      <c r="F33" s="19">
        <f>SUM($B$15:C33)</f>
        <v>18.8</v>
      </c>
      <c r="G33" s="1"/>
      <c r="H33" s="1"/>
      <c r="I33" s="1"/>
      <c r="J33" s="1"/>
      <c r="K33" s="2"/>
      <c r="L33" s="2"/>
    </row>
    <row r="34" spans="1:14" x14ac:dyDescent="0.25">
      <c r="A34" s="24">
        <f>A33+7</f>
        <v>43626</v>
      </c>
      <c r="B34" s="25">
        <v>1</v>
      </c>
      <c r="C34" s="25">
        <v>0</v>
      </c>
      <c r="D34" s="17">
        <f>SUM($B$15:C34)</f>
        <v>19.8</v>
      </c>
      <c r="E34" s="18">
        <f>SUM($C$15:C34)</f>
        <v>1.8</v>
      </c>
      <c r="F34" s="19">
        <f>SUM($B$15:C34)</f>
        <v>19.8</v>
      </c>
      <c r="G34" s="23" t="s">
        <v>24</v>
      </c>
      <c r="H34" s="20" t="s">
        <v>25</v>
      </c>
      <c r="I34" s="1"/>
      <c r="J34" s="1"/>
      <c r="K34" s="2"/>
      <c r="L34" s="2"/>
    </row>
    <row r="35" spans="1:14" x14ac:dyDescent="0.25">
      <c r="A35" s="24">
        <f t="shared" si="0"/>
        <v>43633</v>
      </c>
      <c r="B35" s="25">
        <v>1</v>
      </c>
      <c r="C35" s="25">
        <v>0</v>
      </c>
      <c r="D35" s="17">
        <f>SUM($B$15:C35)</f>
        <v>20.8</v>
      </c>
      <c r="E35" s="18">
        <f>SUM($C$15:C35)</f>
        <v>1.8</v>
      </c>
      <c r="F35" s="19">
        <f>SUM($B$15:C35)</f>
        <v>20.8</v>
      </c>
      <c r="G35" s="1"/>
      <c r="H35" s="1"/>
      <c r="I35" s="1"/>
      <c r="J35" s="1"/>
      <c r="K35" s="2"/>
      <c r="L35" s="2"/>
    </row>
    <row r="36" spans="1:14" ht="15.75" thickBot="1" x14ac:dyDescent="0.3">
      <c r="A36" s="24">
        <f t="shared" si="0"/>
        <v>43640</v>
      </c>
      <c r="B36" s="25">
        <v>1</v>
      </c>
      <c r="C36" s="25">
        <v>0</v>
      </c>
      <c r="D36" s="17">
        <f>SUM($B$15:C36)</f>
        <v>21.8</v>
      </c>
      <c r="E36" s="18">
        <f>SUM($C$15:C36)</f>
        <v>1.8</v>
      </c>
      <c r="F36" s="19">
        <f>SUM($B$15:C36)</f>
        <v>21.8</v>
      </c>
      <c r="G36" s="1"/>
      <c r="H36" s="37" t="s">
        <v>26</v>
      </c>
      <c r="I36" s="1"/>
      <c r="J36" s="1"/>
      <c r="K36" s="2"/>
      <c r="L36" s="2"/>
    </row>
    <row r="37" spans="1:14" ht="15.75" thickBot="1" x14ac:dyDescent="0.3">
      <c r="A37" s="71">
        <f t="shared" si="0"/>
        <v>43647</v>
      </c>
      <c r="B37" s="68">
        <v>0</v>
      </c>
      <c r="C37" s="68">
        <v>1</v>
      </c>
      <c r="D37" s="69">
        <f>SUM($B$15:C37)</f>
        <v>22.8</v>
      </c>
      <c r="E37" s="72">
        <f>SUM($C$15:C37)</f>
        <v>2.8</v>
      </c>
      <c r="F37" s="73">
        <f>SUM($B$15:C37)</f>
        <v>22.8</v>
      </c>
      <c r="G37" s="1"/>
      <c r="H37" s="1"/>
      <c r="I37" s="1"/>
      <c r="J37" s="1"/>
      <c r="K37" s="2"/>
      <c r="L37" s="2"/>
    </row>
    <row r="38" spans="1:14" ht="15.75" thickBot="1" x14ac:dyDescent="0.3">
      <c r="A38" s="74">
        <f t="shared" si="0"/>
        <v>43654</v>
      </c>
      <c r="B38" s="75">
        <v>0</v>
      </c>
      <c r="C38" s="75">
        <v>1</v>
      </c>
      <c r="D38" s="70">
        <f>SUM($B$15:C38)</f>
        <v>23.8</v>
      </c>
      <c r="E38" s="76">
        <f>SUM($C$15:C38)</f>
        <v>3.8</v>
      </c>
      <c r="F38" s="77">
        <f>SUM($B$15:C38)</f>
        <v>23.8</v>
      </c>
      <c r="G38" s="1"/>
      <c r="H38" s="22"/>
      <c r="I38" s="1"/>
      <c r="J38" s="61"/>
      <c r="K38" s="2"/>
      <c r="L38" s="2"/>
    </row>
    <row r="39" spans="1:14" ht="15.75" thickBot="1" x14ac:dyDescent="0.3">
      <c r="A39" s="24">
        <f t="shared" si="0"/>
        <v>43661</v>
      </c>
      <c r="B39" s="25">
        <v>1</v>
      </c>
      <c r="C39" s="25">
        <v>0</v>
      </c>
      <c r="D39" s="17">
        <f>SUM($B$15:C39)</f>
        <v>24.8</v>
      </c>
      <c r="E39" s="18">
        <f>SUM($C$15:C39)</f>
        <v>3.8</v>
      </c>
      <c r="F39" s="19">
        <f>SUM($B$15:C39)</f>
        <v>24.8</v>
      </c>
      <c r="G39" s="1"/>
      <c r="H39" s="1"/>
      <c r="I39" s="1"/>
      <c r="J39" s="1"/>
      <c r="K39" s="2"/>
      <c r="L39" s="2"/>
    </row>
    <row r="40" spans="1:14" x14ac:dyDescent="0.25">
      <c r="A40" s="24">
        <f t="shared" si="0"/>
        <v>43668</v>
      </c>
      <c r="B40" s="25">
        <v>1</v>
      </c>
      <c r="C40" s="25">
        <v>0</v>
      </c>
      <c r="D40" s="17">
        <f>SUM($B$15:C40)</f>
        <v>25.8</v>
      </c>
      <c r="E40" s="18">
        <f>SUM($C$15:C40)</f>
        <v>3.8</v>
      </c>
      <c r="F40" s="19">
        <f>SUM($B$15:C40)</f>
        <v>25.8</v>
      </c>
      <c r="G40" s="19"/>
      <c r="H40" s="38" t="s">
        <v>27</v>
      </c>
      <c r="I40" s="39"/>
      <c r="J40" s="39"/>
      <c r="K40" s="40"/>
      <c r="L40" s="41"/>
    </row>
    <row r="41" spans="1:14" x14ac:dyDescent="0.25">
      <c r="A41" s="24">
        <f t="shared" si="0"/>
        <v>43675</v>
      </c>
      <c r="B41" s="25">
        <v>1</v>
      </c>
      <c r="C41" s="25">
        <v>0</v>
      </c>
      <c r="D41" s="17">
        <f>SUM($B$15:C41)</f>
        <v>26.8</v>
      </c>
      <c r="E41" s="18">
        <f>SUM($C$15:C41)</f>
        <v>3.8</v>
      </c>
      <c r="F41" s="19">
        <f>SUM($B$15:C41)</f>
        <v>26.8</v>
      </c>
      <c r="G41" s="19"/>
      <c r="H41" s="42"/>
      <c r="I41" s="67" t="e">
        <f>ROUND(K31*10/52.2,2)-K32</f>
        <v>#N/A</v>
      </c>
      <c r="J41" s="43" t="e">
        <f>ROUND(I41*10/52.2,2)</f>
        <v>#N/A</v>
      </c>
      <c r="K41" s="44"/>
      <c r="L41" s="45"/>
    </row>
    <row r="42" spans="1:14" x14ac:dyDescent="0.25">
      <c r="A42" s="24">
        <f t="shared" si="0"/>
        <v>43682</v>
      </c>
      <c r="B42" s="25">
        <v>1</v>
      </c>
      <c r="C42" s="25">
        <v>0</v>
      </c>
      <c r="D42" s="17">
        <f>SUM($B$15:C42)</f>
        <v>27.8</v>
      </c>
      <c r="E42" s="18">
        <f>SUM($C$15:C42)</f>
        <v>3.8</v>
      </c>
      <c r="F42" s="19">
        <f>SUM($B$15:C42)</f>
        <v>27.8</v>
      </c>
      <c r="G42" s="19"/>
      <c r="H42" s="42"/>
      <c r="I42" s="46" t="e">
        <f>I41+J41</f>
        <v>#N/A</v>
      </c>
      <c r="J42" s="47" t="s">
        <v>12</v>
      </c>
      <c r="K42" s="10" t="e">
        <f>ROUND(I42*J38,2)</f>
        <v>#N/A</v>
      </c>
      <c r="L42" s="48" t="s">
        <v>28</v>
      </c>
    </row>
    <row r="43" spans="1:14" x14ac:dyDescent="0.25">
      <c r="A43" s="24">
        <f t="shared" si="0"/>
        <v>43689</v>
      </c>
      <c r="B43" s="25">
        <v>1</v>
      </c>
      <c r="C43" s="25">
        <v>0</v>
      </c>
      <c r="D43" s="17">
        <f>SUM($B$15:C43)</f>
        <v>28.8</v>
      </c>
      <c r="E43" s="18">
        <f>SUM($C$15:C43)</f>
        <v>3.8</v>
      </c>
      <c r="F43" s="19">
        <f>SUM($B$15:C43)</f>
        <v>28.8</v>
      </c>
      <c r="G43" s="19"/>
      <c r="H43" s="42"/>
      <c r="I43" s="49"/>
      <c r="J43" s="49"/>
      <c r="K43" s="44"/>
      <c r="L43" s="45"/>
    </row>
    <row r="44" spans="1:14" x14ac:dyDescent="0.25">
      <c r="A44" s="24">
        <f t="shared" si="0"/>
        <v>43696</v>
      </c>
      <c r="B44" s="25">
        <v>1</v>
      </c>
      <c r="C44" s="25">
        <v>0</v>
      </c>
      <c r="D44" s="17">
        <f>SUM($B$15:C44)</f>
        <v>29.8</v>
      </c>
      <c r="E44" s="18">
        <f>SUM($C$15:C44)</f>
        <v>3.8</v>
      </c>
      <c r="F44" s="19">
        <f>SUM($B$15:C44)</f>
        <v>29.8</v>
      </c>
      <c r="G44" s="19"/>
      <c r="H44" s="50" t="s">
        <v>29</v>
      </c>
      <c r="I44" s="49"/>
      <c r="J44" s="49"/>
      <c r="K44" s="44"/>
      <c r="L44" s="45"/>
    </row>
    <row r="45" spans="1:14" x14ac:dyDescent="0.25">
      <c r="A45" s="24">
        <f t="shared" si="0"/>
        <v>43703</v>
      </c>
      <c r="B45" s="25">
        <v>1</v>
      </c>
      <c r="C45" s="25">
        <v>0</v>
      </c>
      <c r="D45" s="17">
        <f>SUM($B$15:C45)</f>
        <v>30.8</v>
      </c>
      <c r="E45" s="18">
        <f>SUM($C$15:C45)</f>
        <v>3.8</v>
      </c>
      <c r="F45" s="19">
        <f>SUM($B$15:C45)</f>
        <v>30.8</v>
      </c>
      <c r="G45" s="19"/>
      <c r="H45" s="42"/>
      <c r="I45" s="49"/>
      <c r="J45" s="49"/>
      <c r="K45" s="44"/>
      <c r="L45" s="45"/>
    </row>
    <row r="46" spans="1:14" x14ac:dyDescent="0.25">
      <c r="A46" s="24">
        <f t="shared" si="0"/>
        <v>43710</v>
      </c>
      <c r="B46" s="25">
        <v>1</v>
      </c>
      <c r="C46" s="25">
        <v>0</v>
      </c>
      <c r="D46" s="17">
        <f>SUM($B$15:C46)</f>
        <v>31.8</v>
      </c>
      <c r="E46" s="18">
        <f>SUM($C$15:C46)</f>
        <v>3.8</v>
      </c>
      <c r="F46" s="19">
        <f>SUM($B$15:C46)</f>
        <v>31.8</v>
      </c>
      <c r="G46" s="19"/>
      <c r="H46" s="42"/>
      <c r="I46" s="10" t="e">
        <f>ROUND(K31*4/48,2)</f>
        <v>#N/A</v>
      </c>
      <c r="J46" s="47" t="s">
        <v>12</v>
      </c>
      <c r="K46" s="10" t="e">
        <f>ROUND(I46*J38,2)</f>
        <v>#N/A</v>
      </c>
      <c r="L46" s="48" t="s">
        <v>28</v>
      </c>
      <c r="M46" s="2"/>
      <c r="N46" s="2"/>
    </row>
    <row r="47" spans="1:14" ht="15.75" thickBot="1" x14ac:dyDescent="0.3">
      <c r="A47" s="24">
        <f t="shared" si="0"/>
        <v>43717</v>
      </c>
      <c r="B47" s="25">
        <v>1</v>
      </c>
      <c r="C47" s="25">
        <v>0</v>
      </c>
      <c r="D47" s="17">
        <f>SUM($B$15:C47)</f>
        <v>32.799999999999997</v>
      </c>
      <c r="E47" s="18">
        <f>SUM($C$15:C47)</f>
        <v>3.8</v>
      </c>
      <c r="F47" s="19">
        <f>SUM($B$15:C47)</f>
        <v>32.799999999999997</v>
      </c>
      <c r="G47" s="19"/>
      <c r="H47" s="51"/>
      <c r="I47" s="52"/>
      <c r="J47" s="52"/>
      <c r="K47" s="53"/>
      <c r="L47" s="54"/>
      <c r="M47" s="2"/>
      <c r="N47" s="2"/>
    </row>
    <row r="48" spans="1:14" ht="15.75" thickBot="1" x14ac:dyDescent="0.3">
      <c r="A48" s="24">
        <f t="shared" si="0"/>
        <v>43724</v>
      </c>
      <c r="B48" s="25">
        <v>1</v>
      </c>
      <c r="C48" s="25">
        <v>0</v>
      </c>
      <c r="D48" s="17">
        <f>SUM($B$15:C48)</f>
        <v>33.799999999999997</v>
      </c>
      <c r="E48" s="18">
        <f>SUM($C$15:C48)</f>
        <v>3.8</v>
      </c>
      <c r="F48" s="19">
        <f>SUM($B$15:C48)</f>
        <v>33.799999999999997</v>
      </c>
      <c r="G48" s="1"/>
      <c r="H48" s="1"/>
      <c r="I48" s="1"/>
      <c r="J48" s="1"/>
      <c r="K48" s="2"/>
      <c r="L48" s="2"/>
      <c r="M48" s="2"/>
      <c r="N48" s="2"/>
    </row>
    <row r="49" spans="1:14" x14ac:dyDescent="0.25">
      <c r="A49" s="71">
        <f t="shared" si="0"/>
        <v>43731</v>
      </c>
      <c r="B49" s="68">
        <v>0.2</v>
      </c>
      <c r="C49" s="68">
        <v>0.8</v>
      </c>
      <c r="D49" s="69">
        <f>SUM($B$15:C49)</f>
        <v>34.799999999999997</v>
      </c>
      <c r="E49" s="72">
        <f>SUM($C$15:C49)</f>
        <v>4.5999999999999996</v>
      </c>
      <c r="F49" s="73">
        <f>SUM($B$15:C49)</f>
        <v>34.799999999999997</v>
      </c>
      <c r="G49" s="55" t="s">
        <v>30</v>
      </c>
      <c r="H49" s="82" t="s">
        <v>31</v>
      </c>
      <c r="I49" s="82"/>
      <c r="J49" s="82"/>
      <c r="K49" s="82"/>
      <c r="L49" s="82"/>
      <c r="M49" s="82"/>
      <c r="N49" s="56"/>
    </row>
    <row r="50" spans="1:14" ht="15.75" thickBot="1" x14ac:dyDescent="0.3">
      <c r="A50" s="74">
        <f t="shared" si="0"/>
        <v>43738</v>
      </c>
      <c r="B50" s="75">
        <v>0</v>
      </c>
      <c r="C50" s="75">
        <v>1</v>
      </c>
      <c r="D50" s="70">
        <f>SUM($B$15:C50)</f>
        <v>35.799999999999997</v>
      </c>
      <c r="E50" s="76">
        <f>SUM($C$15:C50)</f>
        <v>5.6</v>
      </c>
      <c r="F50" s="77">
        <f>SUM($B$15:C50)</f>
        <v>35.799999999999997</v>
      </c>
      <c r="G50" s="1"/>
      <c r="H50" s="1"/>
      <c r="I50" s="1"/>
      <c r="J50" s="1"/>
      <c r="K50" s="2"/>
      <c r="L50" s="2"/>
      <c r="M50" s="2"/>
      <c r="N50" s="2"/>
    </row>
    <row r="51" spans="1:14" x14ac:dyDescent="0.25">
      <c r="A51" s="24">
        <f t="shared" si="0"/>
        <v>43745</v>
      </c>
      <c r="B51" s="25">
        <v>1</v>
      </c>
      <c r="C51" s="25">
        <v>0</v>
      </c>
      <c r="D51" s="17">
        <f>SUM($B$15:C51)</f>
        <v>36.799999999999997</v>
      </c>
      <c r="E51" s="78">
        <f>SUM($C$15:C51)</f>
        <v>5.6</v>
      </c>
      <c r="F51" s="17">
        <f>SUM($B$15:C51)</f>
        <v>36.799999999999997</v>
      </c>
      <c r="G51" s="1"/>
      <c r="H51" s="1" t="s">
        <v>34</v>
      </c>
      <c r="I51" s="1"/>
      <c r="J51" s="1"/>
      <c r="K51" s="2"/>
      <c r="L51" s="2"/>
      <c r="M51" s="2"/>
      <c r="N51" s="2"/>
    </row>
    <row r="52" spans="1:14" x14ac:dyDescent="0.25">
      <c r="A52" s="24">
        <f t="shared" si="0"/>
        <v>43752</v>
      </c>
      <c r="B52" s="25">
        <v>1</v>
      </c>
      <c r="C52" s="25">
        <v>0</v>
      </c>
      <c r="D52" s="17">
        <f>SUM($B$15:C52)</f>
        <v>37.799999999999997</v>
      </c>
      <c r="E52" s="78">
        <f>SUM($C$15:C52)</f>
        <v>5.6</v>
      </c>
      <c r="F52" s="17">
        <f>SUM($B$15:C52)</f>
        <v>37.799999999999997</v>
      </c>
      <c r="G52" s="1"/>
      <c r="H52" s="1" t="s">
        <v>35</v>
      </c>
      <c r="I52" s="1"/>
      <c r="J52" s="1"/>
      <c r="K52" s="2"/>
      <c r="L52" s="2"/>
      <c r="M52" s="2"/>
      <c r="N52" s="2"/>
    </row>
    <row r="53" spans="1:14" x14ac:dyDescent="0.25">
      <c r="A53" s="15">
        <f t="shared" si="0"/>
        <v>43759</v>
      </c>
      <c r="B53" s="16">
        <v>1</v>
      </c>
      <c r="C53" s="16">
        <v>0</v>
      </c>
      <c r="D53" s="17">
        <f>SUM($B$15:C53)</f>
        <v>38.799999999999997</v>
      </c>
      <c r="E53" s="18">
        <f>SUM($C$15:C53)</f>
        <v>5.6</v>
      </c>
      <c r="F53" s="19">
        <f>SUM($B$15:C53)</f>
        <v>38.799999999999997</v>
      </c>
      <c r="G53" s="1"/>
      <c r="H53" s="1"/>
      <c r="I53" s="1"/>
      <c r="J53" s="1"/>
      <c r="K53" s="2"/>
      <c r="L53" s="2"/>
      <c r="M53" s="2"/>
      <c r="N53" s="2"/>
    </row>
    <row r="54" spans="1:14" x14ac:dyDescent="0.25">
      <c r="A54" s="15">
        <f t="shared" si="0"/>
        <v>43766</v>
      </c>
      <c r="B54" s="16">
        <v>1</v>
      </c>
      <c r="C54" s="16">
        <v>0</v>
      </c>
      <c r="D54" s="17">
        <f>SUM($B$15:C54)</f>
        <v>39.799999999999997</v>
      </c>
      <c r="E54" s="18">
        <f>SUM($C$15:C54)</f>
        <v>5.6</v>
      </c>
      <c r="F54" s="19">
        <f>SUM($B$15:C54)</f>
        <v>39.799999999999997</v>
      </c>
      <c r="G54" s="1"/>
      <c r="H54" s="1"/>
      <c r="I54" s="1"/>
      <c r="J54" s="1"/>
      <c r="K54" s="2"/>
      <c r="L54" s="2"/>
      <c r="M54" s="2"/>
      <c r="N54" s="2"/>
    </row>
    <row r="55" spans="1:14" x14ac:dyDescent="0.25">
      <c r="A55" s="15">
        <f t="shared" si="0"/>
        <v>43773</v>
      </c>
      <c r="B55" s="16">
        <v>1</v>
      </c>
      <c r="C55" s="16">
        <v>0</v>
      </c>
      <c r="D55" s="17">
        <f>SUM($B$15:C55)</f>
        <v>40.799999999999997</v>
      </c>
      <c r="E55" s="18">
        <f>SUM($C$15:C55)</f>
        <v>5.6</v>
      </c>
      <c r="F55" s="19">
        <f>SUM($B$15:C55)</f>
        <v>40.799999999999997</v>
      </c>
      <c r="G55" s="1"/>
      <c r="H55" s="49"/>
      <c r="I55" s="49"/>
      <c r="J55" s="49"/>
      <c r="K55" s="44"/>
      <c r="L55" s="44"/>
      <c r="M55" s="2"/>
      <c r="N55" s="2"/>
    </row>
    <row r="56" spans="1:14" x14ac:dyDescent="0.25">
      <c r="A56" s="15">
        <f t="shared" si="0"/>
        <v>43780</v>
      </c>
      <c r="B56" s="16">
        <v>1</v>
      </c>
      <c r="C56" s="16">
        <v>0</v>
      </c>
      <c r="D56" s="17">
        <f>SUM($B$15:C56)</f>
        <v>41.8</v>
      </c>
      <c r="E56" s="18">
        <f>SUM($C$15:C56)</f>
        <v>5.6</v>
      </c>
      <c r="F56" s="19">
        <f>SUM($B$15:C56)</f>
        <v>41.8</v>
      </c>
      <c r="G56" s="1"/>
      <c r="H56" s="49"/>
      <c r="I56" s="49"/>
      <c r="J56" s="49"/>
      <c r="K56" s="44"/>
      <c r="L56" s="44"/>
      <c r="M56" s="2"/>
      <c r="N56" s="2"/>
    </row>
    <row r="57" spans="1:14" x14ac:dyDescent="0.25">
      <c r="A57" s="15">
        <f t="shared" si="0"/>
        <v>43787</v>
      </c>
      <c r="B57" s="16">
        <v>1</v>
      </c>
      <c r="C57" s="16">
        <v>0</v>
      </c>
      <c r="D57" s="17">
        <f>SUM($B$15:C57)</f>
        <v>42.8</v>
      </c>
      <c r="E57" s="18">
        <f>SUM($C$15:C57)</f>
        <v>5.6</v>
      </c>
      <c r="F57" s="19">
        <f>SUM($B$15:C57)</f>
        <v>42.8</v>
      </c>
      <c r="G57" s="1"/>
      <c r="H57" s="49"/>
      <c r="I57" s="49"/>
      <c r="J57" s="49"/>
      <c r="K57" s="44"/>
      <c r="L57" s="44"/>
      <c r="M57" s="2"/>
      <c r="N57" s="2"/>
    </row>
    <row r="58" spans="1:14" x14ac:dyDescent="0.25">
      <c r="A58" s="15">
        <f t="shared" si="0"/>
        <v>43794</v>
      </c>
      <c r="B58" s="16">
        <v>1</v>
      </c>
      <c r="C58" s="16">
        <v>0</v>
      </c>
      <c r="D58" s="17">
        <f>SUM($B$15:C58)</f>
        <v>43.8</v>
      </c>
      <c r="E58" s="18">
        <f>SUM($C$15:C58)</f>
        <v>5.6</v>
      </c>
      <c r="F58" s="19">
        <f>SUM($B$15:C58)</f>
        <v>43.8</v>
      </c>
      <c r="G58" s="1"/>
      <c r="H58" s="49"/>
      <c r="I58" s="49"/>
      <c r="J58" s="49"/>
      <c r="K58" s="44"/>
      <c r="L58" s="44"/>
      <c r="M58" s="2"/>
      <c r="N58" s="2"/>
    </row>
    <row r="59" spans="1:14" x14ac:dyDescent="0.25">
      <c r="A59" s="15">
        <f t="shared" si="0"/>
        <v>43801</v>
      </c>
      <c r="B59" s="16">
        <v>1</v>
      </c>
      <c r="C59" s="16">
        <v>0</v>
      </c>
      <c r="D59" s="17">
        <f>SUM($B$15:C59)</f>
        <v>44.8</v>
      </c>
      <c r="E59" s="18">
        <f>SUM($C$15:C59)</f>
        <v>5.6</v>
      </c>
      <c r="F59" s="19">
        <f>SUM($B$15:C59)</f>
        <v>44.8</v>
      </c>
      <c r="G59" s="1"/>
      <c r="H59" s="49"/>
      <c r="I59" s="49"/>
      <c r="J59" s="49"/>
      <c r="K59" s="44"/>
      <c r="L59" s="44"/>
      <c r="M59" s="2"/>
      <c r="N59" s="2"/>
    </row>
    <row r="60" spans="1:14" x14ac:dyDescent="0.25">
      <c r="A60" s="15">
        <f t="shared" si="0"/>
        <v>43808</v>
      </c>
      <c r="B60" s="16">
        <v>1</v>
      </c>
      <c r="C60" s="16">
        <v>0</v>
      </c>
      <c r="D60" s="17">
        <f>SUM($B$15:C60)</f>
        <v>45.8</v>
      </c>
      <c r="E60" s="18">
        <f>SUM($C$15:C60)</f>
        <v>5.6</v>
      </c>
      <c r="F60" s="19">
        <f>SUM($B$15:C60)</f>
        <v>45.8</v>
      </c>
      <c r="G60" s="1"/>
      <c r="H60" s="1"/>
      <c r="I60" s="1"/>
      <c r="J60" s="1"/>
      <c r="K60" s="2"/>
      <c r="L60" s="2"/>
      <c r="M60" s="2"/>
      <c r="N60" s="2"/>
    </row>
    <row r="61" spans="1:14" x14ac:dyDescent="0.25">
      <c r="A61" s="15">
        <f t="shared" si="0"/>
        <v>43815</v>
      </c>
      <c r="B61" s="16">
        <v>1</v>
      </c>
      <c r="C61" s="16">
        <v>0</v>
      </c>
      <c r="D61" s="17">
        <f>SUM($B$15:C61)</f>
        <v>46.8</v>
      </c>
      <c r="E61" s="18">
        <f>SUM($C$15:C61)</f>
        <v>5.6</v>
      </c>
      <c r="F61" s="19">
        <f>SUM($B$15:C61)</f>
        <v>46.8</v>
      </c>
      <c r="G61" s="1"/>
      <c r="H61" s="1"/>
      <c r="I61" s="1"/>
      <c r="J61" s="1"/>
      <c r="K61" s="2"/>
      <c r="L61" s="2"/>
      <c r="M61" s="2"/>
      <c r="N61" s="2"/>
    </row>
    <row r="62" spans="1:14" hidden="1" x14ac:dyDescent="0.25">
      <c r="A62" s="15">
        <f t="shared" si="0"/>
        <v>43822</v>
      </c>
      <c r="B62" s="16">
        <v>0.4</v>
      </c>
      <c r="C62" s="16">
        <v>0.6</v>
      </c>
      <c r="D62" s="17">
        <f>SUM($B$15:C62)</f>
        <v>47.8</v>
      </c>
      <c r="E62" s="18">
        <f>SUM($C$15:C62)</f>
        <v>6.1999999999999993</v>
      </c>
      <c r="F62" s="19">
        <f>SUM($B$15:C62)</f>
        <v>47.8</v>
      </c>
    </row>
    <row r="63" spans="1:14" hidden="1" x14ac:dyDescent="0.25">
      <c r="A63" s="15">
        <f t="shared" si="0"/>
        <v>43829</v>
      </c>
      <c r="B63" s="16">
        <v>0.2</v>
      </c>
      <c r="C63" s="16">
        <v>0.8</v>
      </c>
      <c r="D63" s="17">
        <f>SUM($B$15:C63)</f>
        <v>48.8</v>
      </c>
      <c r="E63" s="18">
        <f>SUM($C$15:C63)</f>
        <v>6.9999999999999991</v>
      </c>
      <c r="F63" s="19">
        <f>SUM($B$15:C63)</f>
        <v>48.8</v>
      </c>
    </row>
    <row r="64" spans="1:14" hidden="1" x14ac:dyDescent="0.25">
      <c r="A64" s="15">
        <f t="shared" si="0"/>
        <v>43836</v>
      </c>
      <c r="B64" s="16">
        <v>0</v>
      </c>
      <c r="C64" s="16">
        <v>1</v>
      </c>
      <c r="D64" s="17">
        <f>SUM($B$15:C64)</f>
        <v>49.8</v>
      </c>
      <c r="E64" s="18">
        <f>SUM($C$15:C64)</f>
        <v>7.9999999999999991</v>
      </c>
      <c r="F64" s="19">
        <f>SUM($B$15:C64)</f>
        <v>49.8</v>
      </c>
    </row>
    <row r="65" spans="1:6" hidden="1" x14ac:dyDescent="0.25">
      <c r="A65" s="15">
        <f t="shared" si="0"/>
        <v>43843</v>
      </c>
      <c r="B65" s="16">
        <v>0</v>
      </c>
      <c r="C65" s="16">
        <v>1</v>
      </c>
      <c r="D65" s="17">
        <f>SUM($B$15:C65)</f>
        <v>50.8</v>
      </c>
      <c r="E65" s="18">
        <f>SUM($C$15:C65)</f>
        <v>9</v>
      </c>
      <c r="F65" s="19">
        <f>SUM($B$15:C65)</f>
        <v>50.8</v>
      </c>
    </row>
    <row r="66" spans="1:6" hidden="1" x14ac:dyDescent="0.25">
      <c r="A66" s="15">
        <f t="shared" si="0"/>
        <v>43850</v>
      </c>
      <c r="B66" s="16">
        <v>0.2</v>
      </c>
      <c r="C66" s="16">
        <v>0.8</v>
      </c>
      <c r="D66" s="17">
        <f>SUM($B$15:C66)</f>
        <v>51.8</v>
      </c>
      <c r="E66" s="18">
        <f>SUM($C$15:C66)</f>
        <v>9.8000000000000007</v>
      </c>
      <c r="F66" s="19">
        <f>SUM($B$15:C66)</f>
        <v>51.8</v>
      </c>
    </row>
    <row r="67" spans="1:6" hidden="1" x14ac:dyDescent="0.25">
      <c r="A67" s="15">
        <f t="shared" si="0"/>
        <v>43857</v>
      </c>
      <c r="B67" s="16">
        <v>0.2</v>
      </c>
      <c r="C67" s="16">
        <v>0</v>
      </c>
      <c r="D67" s="17">
        <f>SUM($B$15:C67)</f>
        <v>52</v>
      </c>
      <c r="E67" s="18">
        <f>SUM($C$15:C67)</f>
        <v>9.8000000000000007</v>
      </c>
      <c r="F67" s="19">
        <f>SUM($B$15:C67)</f>
        <v>52</v>
      </c>
    </row>
    <row r="68" spans="1:6" x14ac:dyDescent="0.25">
      <c r="B68" s="1"/>
      <c r="C68" s="57"/>
      <c r="D68" s="1"/>
      <c r="E68" s="1"/>
      <c r="F68" s="1"/>
    </row>
    <row r="69" spans="1:6" x14ac:dyDescent="0.25">
      <c r="A69" s="1"/>
      <c r="B69" s="1"/>
      <c r="C69" s="1"/>
      <c r="D69" s="1"/>
      <c r="E69" s="1"/>
      <c r="F69" s="1"/>
    </row>
  </sheetData>
  <sheetProtection algorithmName="SHA-512" hashValue="Lcb1grdn34Rgc0juWaRulGxl7rzd42jut+Y5m5wMI9GbEXV+t7/SZGfVmz0aIbx+a+KTjoidSgx9XoURMfYLnQ==" saltValue="0x1CSc2Lqt4yaGFDFW5cuQ==" spinCount="100000" sheet="1" objects="1" scenarios="1"/>
  <customSheetViews>
    <customSheetView guid="{19DF89D8-D3C3-44D9-AB86-CD38C3850E1E}" fitToPage="1" hiddenRows="1" hiddenColumns="1" topLeftCell="A22">
      <selection activeCell="L25" sqref="L25"/>
      <pageMargins left="0.74803149606299213" right="0.74803149606299213" top="0.98425196850393704" bottom="0.98425196850393704" header="0.51181102362204722" footer="0.51181102362204722"/>
      <pageSetup paperSize="9" scale="70" orientation="portrait" horizontalDpi="360" verticalDpi="360" r:id="rId1"/>
      <headerFooter alignWithMargins="0">
        <oddFooter>&amp;L&amp;"Arial,Bold"KPV Confidential</oddFooter>
      </headerFooter>
    </customSheetView>
  </customSheetViews>
  <mergeCells count="11">
    <mergeCell ref="A10:G10"/>
    <mergeCell ref="I10:N10"/>
    <mergeCell ref="G12:I12"/>
    <mergeCell ref="H49:M49"/>
    <mergeCell ref="B5:C5"/>
    <mergeCell ref="A7:G7"/>
    <mergeCell ref="I7:N7"/>
    <mergeCell ref="A8:G8"/>
    <mergeCell ref="I8:N8"/>
    <mergeCell ref="A9:G9"/>
    <mergeCell ref="I9:N9"/>
  </mergeCells>
  <pageMargins left="0.74803149606299213" right="0.74803149606299213" top="0.98425196850393704" bottom="0.98425196850393704" header="0.51181102362204722" footer="0.51181102362204722"/>
  <pageSetup paperSize="9" scale="70" orientation="portrait" horizontalDpi="360" verticalDpi="360" r:id="rId2"/>
  <headerFooter alignWithMargins="0">
    <oddFooter>&amp;L&amp;"Arial,Bold"KPV Confidential</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Part year only</vt:lpstr>
      <vt:lpstr>'Part year only'!leave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Haesler</dc:creator>
  <cp:lastModifiedBy>Sonali Le Brocque</cp:lastModifiedBy>
  <cp:lastPrinted>2018-02-06T22:47:06Z</cp:lastPrinted>
  <dcterms:created xsi:type="dcterms:W3CDTF">2018-02-06T22:06:58Z</dcterms:created>
  <dcterms:modified xsi:type="dcterms:W3CDTF">2019-12-11T01:20:17Z</dcterms:modified>
</cp:coreProperties>
</file>